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13035" activeTab="0"/>
  </bookViews>
  <sheets>
    <sheet name="Main" sheetId="1" r:id="rId1"/>
    <sheet name="Target Groups" sheetId="2" r:id="rId2"/>
    <sheet name="Tiers" sheetId="3" r:id="rId3"/>
    <sheet name="Tier Allocation Chart" sheetId="4" r:id="rId4"/>
    <sheet name="Allocation" sheetId="5" r:id="rId5"/>
    <sheet name="Calculations" sheetId="6" r:id="rId6"/>
  </sheets>
  <definedNames>
    <definedName name="PSlist">'Calculations'!$X$3:$X$5</definedName>
  </definedNames>
  <calcPr fullCalcOnLoad="1"/>
</workbook>
</file>

<file path=xl/sharedStrings.xml><?xml version="1.0" encoding="utf-8"?>
<sst xmlns="http://schemas.openxmlformats.org/spreadsheetml/2006/main" count="201" uniqueCount="141">
  <si>
    <t>Target Group</t>
  </si>
  <si>
    <t>Homeland &amp; National Security (HNS)</t>
  </si>
  <si>
    <t>Deployed and mission critical personnel</t>
  </si>
  <si>
    <t>Essential support and sustainment personnel</t>
  </si>
  <si>
    <t>Intelligence services</t>
  </si>
  <si>
    <t>Border protection personnel</t>
  </si>
  <si>
    <t>Other domestic national security personnel</t>
  </si>
  <si>
    <t>Health Care &amp; Community Support Services (HC/CSS)</t>
  </si>
  <si>
    <t>Public health personnel</t>
  </si>
  <si>
    <t>Inpatient health care providers</t>
  </si>
  <si>
    <t>Outpatient and home health care providers</t>
  </si>
  <si>
    <t>Health care providers in long-term care facilities (LTCFs)</t>
  </si>
  <si>
    <t>Other important health care personnel</t>
  </si>
  <si>
    <t>Critical Infrastructure (CI)</t>
  </si>
  <si>
    <t>Food and agriculture sector personnel</t>
  </si>
  <si>
    <t>Banking and finance sector personnel</t>
  </si>
  <si>
    <t>Pharmaceutical sector personnel</t>
  </si>
  <si>
    <t>Chemical sector personnel</t>
  </si>
  <si>
    <t>Postal and shipping sector personnel</t>
  </si>
  <si>
    <t>General Population (GP)</t>
  </si>
  <si>
    <t>Pregnant women</t>
  </si>
  <si>
    <t>Infants and toddlers, 6 – 35 months old</t>
  </si>
  <si>
    <t>Household contacts of infants under 6 months old</t>
  </si>
  <si>
    <t>Children 3 – 18 years old with high-risk medical conditions</t>
  </si>
  <si>
    <t>Children 3 – 18 years old without high-risk medical conditions</t>
  </si>
  <si>
    <t>Persons 65 years and older</t>
  </si>
  <si>
    <t xml:space="preserve">Population </t>
  </si>
  <si>
    <t>in target group</t>
  </si>
  <si>
    <t>Tier for each target group based</t>
  </si>
  <si>
    <t>on pandemic severity</t>
  </si>
  <si>
    <t>Pandemic Severity</t>
  </si>
  <si>
    <t>Severe</t>
  </si>
  <si>
    <t>Moderate</t>
  </si>
  <si>
    <t>Less severe</t>
  </si>
  <si>
    <t>Pandemic Severity Values</t>
  </si>
  <si>
    <t>Offset:</t>
  </si>
  <si>
    <t>Total</t>
  </si>
  <si>
    <t>who will get</t>
  </si>
  <si>
    <t>Percentage of</t>
  </si>
  <si>
    <t>This model can be used to estimate how many doses can be allocated to which tiers of target groups.</t>
  </si>
  <si>
    <t>Instructions:</t>
  </si>
  <si>
    <t>5. View allocation by tier below:</t>
  </si>
  <si>
    <t xml:space="preserve">Copyright 2009 by the University of Maryland and the </t>
  </si>
  <si>
    <t xml:space="preserve">Montgomery County, Maryland, Advanced Practice Center for Public Health Emergency Preparedness and Response. </t>
  </si>
  <si>
    <t>All rights reserved.</t>
  </si>
  <si>
    <t>or Rachel Abbey at the Montgomery County Public Health Services: 240-777-4670 or rachel.abbey@montgomerycountymd.gov</t>
  </si>
  <si>
    <t>For more information, contact Jeffrey W. Herrmann at the University of Maryland: 301-405-5433 or jwh2@umd.edu</t>
  </si>
  <si>
    <t>Allocation</t>
  </si>
  <si>
    <t>Tier</t>
  </si>
  <si>
    <t>NOTE: Allocation serves all of a tier before going to next tier.</t>
  </si>
  <si>
    <t>Within a tier, all target groups receive same percentage.</t>
  </si>
  <si>
    <t xml:space="preserve">Demand for vaccination in each target group </t>
  </si>
  <si>
    <t>based on pandemic severity (percentage)</t>
  </si>
  <si>
    <t>Percentage</t>
  </si>
  <si>
    <t xml:space="preserve">based on </t>
  </si>
  <si>
    <t>severity</t>
  </si>
  <si>
    <t>Demand</t>
  </si>
  <si>
    <t>for this</t>
  </si>
  <si>
    <t>target group</t>
  </si>
  <si>
    <t>Target</t>
  </si>
  <si>
    <t>group</t>
  </si>
  <si>
    <t>treatment:</t>
  </si>
  <si>
    <t>Expected demand (not population) is used to determine allocations.</t>
  </si>
  <si>
    <t>Allocation as a percentage of demand:</t>
  </si>
  <si>
    <t>NOTES</t>
  </si>
  <si>
    <t>2. Enter total number of vaccinations available:</t>
  </si>
  <si>
    <t xml:space="preserve">Total number of persons who can be treated (at 2 doses per person): </t>
  </si>
  <si>
    <r>
      <t xml:space="preserve">4. If desired, update tier assignments on </t>
    </r>
    <r>
      <rPr>
        <b/>
        <sz val="10"/>
        <color indexed="12"/>
        <rFont val="Arial"/>
        <family val="2"/>
      </rPr>
      <t>Tiers</t>
    </r>
    <r>
      <rPr>
        <sz val="10"/>
        <rFont val="Arial"/>
        <family val="0"/>
      </rPr>
      <t xml:space="preserve"> worksheet.</t>
    </r>
  </si>
  <si>
    <t>Tiers worksheet</t>
  </si>
  <si>
    <t>Target Groups worksheet</t>
  </si>
  <si>
    <t>Allocation worksheet</t>
  </si>
  <si>
    <t>Number of persons in tier:</t>
  </si>
  <si>
    <t>Number who can be treated:</t>
  </si>
  <si>
    <t>Vaccinations allocated:</t>
  </si>
  <si>
    <t>Vaccinations needed for tier:</t>
  </si>
  <si>
    <t>Allocation to tiers (vaccinations)</t>
  </si>
  <si>
    <t>persons in tier</t>
  </si>
  <si>
    <t>Expected number of</t>
  </si>
  <si>
    <t>need treatment</t>
  </si>
  <si>
    <t xml:space="preserve">persons who will </t>
  </si>
  <si>
    <t>Number of</t>
  </si>
  <si>
    <t>vaccinations</t>
  </si>
  <si>
    <t>needed for</t>
  </si>
  <si>
    <t>allocated to</t>
  </si>
  <si>
    <t>1. Select Pandemic Severity from drop-down list (click on box and then on triangle to get list):</t>
  </si>
  <si>
    <r>
      <t xml:space="preserve">3. Enter population for each target group on the </t>
    </r>
    <r>
      <rPr>
        <b/>
        <sz val="10"/>
        <color indexed="10"/>
        <rFont val="Arial"/>
        <family val="2"/>
      </rPr>
      <t xml:space="preserve">Target Groups </t>
    </r>
    <r>
      <rPr>
        <sz val="10"/>
        <rFont val="Arial"/>
        <family val="0"/>
      </rPr>
      <t>worksheet.  If desired, change expected demand based on pandemic severity.</t>
    </r>
  </si>
  <si>
    <t xml:space="preserve">National Guard personnel </t>
  </si>
  <si>
    <t>Other active duty &amp; essential support personnel</t>
  </si>
  <si>
    <t>Community support and emergency management personnel</t>
  </si>
  <si>
    <t>Pharmacists</t>
  </si>
  <si>
    <t>Mortuary services personnel</t>
  </si>
  <si>
    <t>Emergency Medical Services personnel (EMS, law enforcement, fire services)</t>
  </si>
  <si>
    <t>Manufacturers of pandemic vaccine and antivirals</t>
  </si>
  <si>
    <t>Financial clearing &amp; settlement personnel</t>
  </si>
  <si>
    <t>Critical operational &amp; regulatory government personnel</t>
  </si>
  <si>
    <t>Communications/IT personnel</t>
  </si>
  <si>
    <t>Electricity, nuclear, oil &amp; gas personnel</t>
  </si>
  <si>
    <t>Water sector personnel</t>
  </si>
  <si>
    <t>Transportation section personnel</t>
  </si>
  <si>
    <t>Other critical government personnel</t>
  </si>
  <si>
    <t>Persons 19 – 64 years old with high risk medical conditions</t>
  </si>
  <si>
    <t>Healthy adults, 19 – 64 years old</t>
  </si>
  <si>
    <t>NOTE: Tier assignments in red are for "Not Targeted" groups; these were placed in the same tier as Healthy Adults for planning purposes.</t>
  </si>
  <si>
    <t>Allocation to tiers (persons):</t>
  </si>
  <si>
    <t>Persons</t>
  </si>
  <si>
    <t>Vacc's</t>
  </si>
  <si>
    <t>Percent</t>
  </si>
  <si>
    <t xml:space="preserve">persons who </t>
  </si>
  <si>
    <t>can be treated</t>
  </si>
  <si>
    <t xml:space="preserve">  </t>
  </si>
  <si>
    <t>Other groups can be added to this list.</t>
  </si>
  <si>
    <t>Enter the group name in Column C between Row 9 and Row 70.</t>
  </si>
  <si>
    <t>The group names in Column C can be changed.</t>
  </si>
  <si>
    <t>Changes to the list on this worksheet will be seen on the Tiers and Allocation worksheets.</t>
  </si>
  <si>
    <t>Enter the population in Column D and the demand percentages in Columns F, G, and H of the same row as the group name.</t>
  </si>
  <si>
    <t>Enter the total population for each target group.  If desired, updated the demand percentages.</t>
  </si>
  <si>
    <t>Any cells left blank will be treated as 0.</t>
  </si>
  <si>
    <t>If desired, updated the tier for each target group.</t>
  </si>
  <si>
    <t>This model based on Guidance on Allocating and Targeting Pandemic Influenza Vaccine, http://www.pandemicflu.gov/vaccine/allocationguidance.pdf</t>
  </si>
  <si>
    <t>Vaccine Allocation Model - Version 1.4</t>
  </si>
  <si>
    <t>population in</t>
  </si>
  <si>
    <t>(persons)</t>
  </si>
  <si>
    <t>(vaccinations)</t>
  </si>
  <si>
    <t>Demand by Tiers (Persons)</t>
  </si>
  <si>
    <t>Severity:</t>
  </si>
  <si>
    <t>Total  demand for tier (persons):</t>
  </si>
  <si>
    <t>Total treatments available for tier (persons):</t>
  </si>
  <si>
    <t>Remainder (persons):</t>
  </si>
  <si>
    <t>Total vaccinations needed for tier:</t>
  </si>
  <si>
    <t>Chart calculations</t>
  </si>
  <si>
    <t>Tier 1</t>
  </si>
  <si>
    <t>Tier 2</t>
  </si>
  <si>
    <t>Tier 3</t>
  </si>
  <si>
    <t>Tier 4</t>
  </si>
  <si>
    <t>Tier 5</t>
  </si>
  <si>
    <t>bottom gap</t>
  </si>
  <si>
    <t>allocated</t>
  </si>
  <si>
    <t>unmet demand</t>
  </si>
  <si>
    <t>total available</t>
  </si>
  <si>
    <r>
      <t xml:space="preserve">7. View allocation of treatments to target groups on </t>
    </r>
    <r>
      <rPr>
        <b/>
        <sz val="10"/>
        <color indexed="17"/>
        <rFont val="Arial"/>
        <family val="2"/>
      </rPr>
      <t>Allocation</t>
    </r>
    <r>
      <rPr>
        <sz val="10"/>
        <rFont val="Arial"/>
        <family val="0"/>
      </rPr>
      <t xml:space="preserve"> worksheet</t>
    </r>
    <r>
      <rPr>
        <sz val="10"/>
        <rFont val="Arial"/>
        <family val="0"/>
      </rPr>
      <t>.</t>
    </r>
  </si>
  <si>
    <r>
      <t xml:space="preserve">6. View allocation of treatments to tiers on </t>
    </r>
    <r>
      <rPr>
        <b/>
        <sz val="10"/>
        <color indexed="20"/>
        <rFont val="Arial"/>
        <family val="2"/>
      </rPr>
      <t>Tier Allocation Chart</t>
    </r>
    <r>
      <rPr>
        <sz val="10"/>
        <rFont val="Arial"/>
        <family val="0"/>
      </rPr>
      <t>.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</si>
</sst>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h:mm:ss\ AM/PM"/>
  </numFmts>
  <fonts count="12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10"/>
      <name val="Arial"/>
      <family val="0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sz val="10"/>
      <color indexed="18"/>
      <name val="Arial"/>
      <family val="2"/>
    </font>
    <font>
      <u val="single"/>
      <sz val="10"/>
      <color indexed="12"/>
      <name val="Arial"/>
      <family val="0"/>
    </font>
    <font>
      <b/>
      <sz val="12"/>
      <name val="Arial"/>
      <family val="0"/>
    </font>
    <font>
      <b/>
      <sz val="10"/>
      <color indexed="20"/>
      <name val="Arial"/>
      <family val="2"/>
    </font>
    <font>
      <sz val="8"/>
      <name val="Tahoma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</fills>
  <borders count="1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 vertical="top" wrapText="1"/>
    </xf>
    <xf numFmtId="0" fontId="0" fillId="2" borderId="0" xfId="0" applyFill="1" applyAlignment="1">
      <alignment horizontal="left" vertical="top" wrapText="1" indent="1"/>
    </xf>
    <xf numFmtId="0" fontId="1" fillId="2" borderId="0" xfId="0" applyFont="1" applyFill="1" applyAlignment="1">
      <alignment horizontal="left" vertical="top" wrapText="1"/>
    </xf>
    <xf numFmtId="3" fontId="0" fillId="2" borderId="1" xfId="0" applyNumberFormat="1" applyFill="1" applyBorder="1" applyAlignment="1">
      <alignment/>
    </xf>
    <xf numFmtId="3" fontId="0" fillId="2" borderId="0" xfId="0" applyNumberFormat="1" applyFill="1" applyAlignment="1">
      <alignment/>
    </xf>
    <xf numFmtId="3" fontId="0" fillId="2" borderId="0" xfId="0" applyNumberForma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1" fillId="2" borderId="4" xfId="0" applyFont="1" applyFill="1" applyBorder="1" applyAlignment="1">
      <alignment/>
    </xf>
    <xf numFmtId="0" fontId="1" fillId="2" borderId="5" xfId="0" applyFont="1" applyFill="1" applyBorder="1" applyAlignment="1">
      <alignment/>
    </xf>
    <xf numFmtId="0" fontId="3" fillId="2" borderId="3" xfId="0" applyFont="1" applyFill="1" applyBorder="1" applyAlignment="1">
      <alignment/>
    </xf>
    <xf numFmtId="3" fontId="0" fillId="0" borderId="0" xfId="0" applyNumberFormat="1" applyAlignment="1">
      <alignment/>
    </xf>
    <xf numFmtId="0" fontId="0" fillId="2" borderId="6" xfId="0" applyFill="1" applyBorder="1" applyAlignment="1">
      <alignment horizontal="center"/>
    </xf>
    <xf numFmtId="9" fontId="0" fillId="2" borderId="0" xfId="0" applyNumberFormat="1" applyFill="1" applyAlignment="1">
      <alignment/>
    </xf>
    <xf numFmtId="0" fontId="0" fillId="2" borderId="0" xfId="0" applyFont="1" applyFill="1" applyAlignment="1">
      <alignment/>
    </xf>
    <xf numFmtId="0" fontId="0" fillId="2" borderId="0" xfId="0" applyFill="1" applyBorder="1" applyAlignment="1">
      <alignment/>
    </xf>
    <xf numFmtId="9" fontId="0" fillId="0" borderId="0" xfId="0" applyNumberFormat="1" applyAlignment="1">
      <alignment/>
    </xf>
    <xf numFmtId="3" fontId="0" fillId="3" borderId="0" xfId="0" applyNumberFormat="1" applyFill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9" fontId="0" fillId="2" borderId="3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4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3" fontId="0" fillId="0" borderId="0" xfId="0" applyNumberFormat="1" applyFill="1" applyAlignment="1">
      <alignment horizontal="center"/>
    </xf>
    <xf numFmtId="3" fontId="0" fillId="3" borderId="0" xfId="0" applyNumberFormat="1" applyFill="1" applyBorder="1" applyAlignment="1">
      <alignment/>
    </xf>
    <xf numFmtId="0" fontId="0" fillId="3" borderId="2" xfId="0" applyFill="1" applyBorder="1" applyAlignment="1">
      <alignment/>
    </xf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left"/>
    </xf>
    <xf numFmtId="0" fontId="0" fillId="2" borderId="0" xfId="0" applyFill="1" applyAlignment="1">
      <alignment horizontal="left" vertical="top" wrapText="1"/>
    </xf>
    <xf numFmtId="0" fontId="1" fillId="2" borderId="0" xfId="0" applyFont="1" applyFill="1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/>
    </xf>
    <xf numFmtId="0" fontId="0" fillId="0" borderId="0" xfId="0" applyAlignment="1">
      <alignment/>
    </xf>
    <xf numFmtId="0" fontId="1" fillId="2" borderId="0" xfId="0" applyFont="1" applyFill="1" applyAlignment="1">
      <alignment horizontal="left" vertical="top" wrapText="1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4" borderId="0" xfId="0" applyFill="1" applyAlignment="1">
      <alignment/>
    </xf>
    <xf numFmtId="0" fontId="1" fillId="4" borderId="0" xfId="0" applyFont="1" applyFill="1" applyAlignment="1">
      <alignment horizontal="center" vertical="top" wrapText="1"/>
    </xf>
    <xf numFmtId="0" fontId="0" fillId="4" borderId="0" xfId="0" applyFill="1" applyAlignment="1">
      <alignment horizontal="left" vertical="top" wrapText="1"/>
    </xf>
    <xf numFmtId="0" fontId="0" fillId="2" borderId="6" xfId="0" applyFill="1" applyBorder="1" applyAlignment="1">
      <alignment/>
    </xf>
    <xf numFmtId="3" fontId="0" fillId="2" borderId="6" xfId="0" applyNumberFormat="1" applyFill="1" applyBorder="1" applyAlignment="1">
      <alignment/>
    </xf>
    <xf numFmtId="9" fontId="0" fillId="2" borderId="6" xfId="0" applyNumberFormat="1" applyFill="1" applyBorder="1" applyAlignment="1">
      <alignment/>
    </xf>
    <xf numFmtId="0" fontId="0" fillId="2" borderId="0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0" borderId="6" xfId="0" applyBorder="1" applyAlignment="1">
      <alignment/>
    </xf>
    <xf numFmtId="0" fontId="0" fillId="2" borderId="11" xfId="0" applyFill="1" applyBorder="1" applyAlignment="1">
      <alignment/>
    </xf>
    <xf numFmtId="0" fontId="1" fillId="2" borderId="12" xfId="0" applyFont="1" applyFill="1" applyBorder="1" applyAlignment="1">
      <alignment horizontal="center"/>
    </xf>
    <xf numFmtId="0" fontId="0" fillId="5" borderId="0" xfId="0" applyFill="1" applyAlignment="1">
      <alignment/>
    </xf>
    <xf numFmtId="0" fontId="0" fillId="6" borderId="0" xfId="0" applyFill="1" applyAlignment="1">
      <alignment/>
    </xf>
    <xf numFmtId="0" fontId="1" fillId="6" borderId="0" xfId="0" applyFont="1" applyFill="1" applyAlignment="1">
      <alignment horizontal="center" vertical="top" wrapText="1"/>
    </xf>
    <xf numFmtId="0" fontId="0" fillId="6" borderId="0" xfId="0" applyFill="1" applyAlignment="1">
      <alignment horizontal="left" vertical="top" wrapText="1" indent="1"/>
    </xf>
    <xf numFmtId="0" fontId="0" fillId="7" borderId="0" xfId="0" applyFill="1" applyAlignment="1">
      <alignment/>
    </xf>
    <xf numFmtId="0" fontId="1" fillId="7" borderId="0" xfId="0" applyFont="1" applyFill="1" applyAlignment="1">
      <alignment horizontal="center" vertical="top" wrapText="1"/>
    </xf>
    <xf numFmtId="0" fontId="0" fillId="7" borderId="0" xfId="0" applyFill="1" applyAlignment="1">
      <alignment horizontal="left" vertical="top" wrapText="1"/>
    </xf>
    <xf numFmtId="0" fontId="0" fillId="8" borderId="0" xfId="0" applyFill="1" applyAlignment="1">
      <alignment/>
    </xf>
    <xf numFmtId="0" fontId="1" fillId="8" borderId="0" xfId="0" applyFont="1" applyFill="1" applyAlignment="1">
      <alignment horizontal="center" vertical="top" wrapText="1"/>
    </xf>
    <xf numFmtId="0" fontId="0" fillId="8" borderId="0" xfId="0" applyFill="1" applyAlignment="1">
      <alignment horizontal="left" vertical="top" wrapText="1"/>
    </xf>
    <xf numFmtId="0" fontId="0" fillId="4" borderId="0" xfId="0" applyFill="1" applyAlignment="1">
      <alignment horizontal="center"/>
    </xf>
    <xf numFmtId="3" fontId="0" fillId="4" borderId="0" xfId="0" applyNumberFormat="1" applyFill="1" applyAlignment="1">
      <alignment/>
    </xf>
    <xf numFmtId="0" fontId="1" fillId="3" borderId="0" xfId="0" applyFont="1" applyFill="1" applyAlignment="1">
      <alignment horizontal="left"/>
    </xf>
    <xf numFmtId="0" fontId="4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5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0" fillId="2" borderId="0" xfId="0" applyFill="1" applyAlignment="1">
      <alignment horizontal="right"/>
    </xf>
    <xf numFmtId="0" fontId="0" fillId="2" borderId="6" xfId="0" applyFill="1" applyBorder="1" applyAlignment="1">
      <alignment horizontal="left" vertical="top" wrapText="1"/>
    </xf>
    <xf numFmtId="0" fontId="3" fillId="2" borderId="8" xfId="0" applyFont="1" applyFill="1" applyBorder="1" applyAlignment="1">
      <alignment/>
    </xf>
    <xf numFmtId="0" fontId="0" fillId="2" borderId="6" xfId="0" applyFill="1" applyBorder="1" applyAlignment="1">
      <alignment horizontal="left" vertical="top" wrapText="1" indent="1"/>
    </xf>
    <xf numFmtId="9" fontId="0" fillId="2" borderId="8" xfId="0" applyNumberFormat="1" applyFont="1" applyFill="1" applyBorder="1" applyAlignment="1">
      <alignment/>
    </xf>
    <xf numFmtId="3" fontId="0" fillId="2" borderId="13" xfId="0" applyNumberFormat="1" applyFill="1" applyBorder="1" applyAlignment="1">
      <alignment/>
    </xf>
    <xf numFmtId="0" fontId="0" fillId="2" borderId="6" xfId="0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Allocation to Tiers
Dark bars represent allocations to tiers; light bars represent unmet demand.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Calculations!$M$95:$Q$95</c:f>
              <c:strCache>
                <c:ptCount val="5"/>
                <c:pt idx="0">
                  <c:v>Tier 1</c:v>
                </c:pt>
                <c:pt idx="1">
                  <c:v>Tier 2</c:v>
                </c:pt>
                <c:pt idx="2">
                  <c:v>Tier 3</c:v>
                </c:pt>
                <c:pt idx="3">
                  <c:v>Tier 4</c:v>
                </c:pt>
                <c:pt idx="4">
                  <c:v>Tier 5</c:v>
                </c:pt>
              </c:strCache>
            </c:strRef>
          </c:cat>
          <c:val>
            <c:numRef>
              <c:f>Calculations!$M$96:$Q$96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</c:spPr>
          </c:dPt>
          <c:dPt>
            <c:idx val="1"/>
            <c:invertIfNegative val="0"/>
            <c:spPr>
              <a:solidFill>
                <a:srgbClr val="FF66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Pt>
            <c:idx val="3"/>
            <c:invertIfNegative val="0"/>
            <c:spPr>
              <a:solidFill>
                <a:srgbClr val="008000"/>
              </a:solidFill>
            </c:spPr>
          </c:dPt>
          <c:dPt>
            <c:idx val="4"/>
            <c:invertIfNegative val="0"/>
            <c:spPr>
              <a:solidFill>
                <a:srgbClr val="0000FF"/>
              </a:solidFill>
            </c:spPr>
          </c:dPt>
          <c:cat>
            <c:strRef>
              <c:f>Calculations!$M$95:$Q$95</c:f>
              <c:strCache>
                <c:ptCount val="5"/>
                <c:pt idx="0">
                  <c:v>Tier 1</c:v>
                </c:pt>
                <c:pt idx="1">
                  <c:v>Tier 2</c:v>
                </c:pt>
                <c:pt idx="2">
                  <c:v>Tier 3</c:v>
                </c:pt>
                <c:pt idx="3">
                  <c:v>Tier 4</c:v>
                </c:pt>
                <c:pt idx="4">
                  <c:v>Tier 5</c:v>
                </c:pt>
              </c:strCache>
            </c:strRef>
          </c:cat>
          <c:val>
            <c:numRef>
              <c:f>Calculations!$M$97:$Q$97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10">
                <a:fgClr>
                  <a:srgbClr val="FF0000"/>
                </a:fgClr>
                <a:bgClr>
                  <a:srgbClr val="FFFFFF"/>
                </a:bgClr>
              </a:pattFill>
            </c:spPr>
          </c:dPt>
          <c:dPt>
            <c:idx val="1"/>
            <c:invertIfNegative val="0"/>
            <c:spPr>
              <a:pattFill prst="pct10">
                <a:fgClr>
                  <a:srgbClr val="FF6600"/>
                </a:fgClr>
                <a:bgClr>
                  <a:srgbClr val="FFFFFF"/>
                </a:bgClr>
              </a:pattFill>
            </c:spPr>
          </c:dPt>
          <c:dPt>
            <c:idx val="2"/>
            <c:invertIfNegative val="0"/>
            <c:spPr>
              <a:pattFill prst="pct10">
                <a:fgClr>
                  <a:srgbClr val="FFFF00"/>
                </a:fgClr>
                <a:bgClr>
                  <a:srgbClr val="FFFFFF"/>
                </a:bgClr>
              </a:pattFill>
            </c:spPr>
          </c:dPt>
          <c:dPt>
            <c:idx val="3"/>
            <c:invertIfNegative val="0"/>
            <c:spPr>
              <a:pattFill prst="pct10">
                <a:fgClr>
                  <a:srgbClr val="008000"/>
                </a:fgClr>
                <a:bgClr>
                  <a:srgbClr val="FFFFFF"/>
                </a:bgClr>
              </a:pattFill>
            </c:spPr>
          </c:dPt>
          <c:dPt>
            <c:idx val="4"/>
            <c:invertIfNegative val="0"/>
            <c:spPr>
              <a:pattFill prst="pct10">
                <a:fgClr>
                  <a:srgbClr val="0000FF"/>
                </a:fgClr>
                <a:bgClr>
                  <a:srgbClr val="FFFFFF"/>
                </a:bgClr>
              </a:pattFill>
            </c:spPr>
          </c:dPt>
          <c:cat>
            <c:strRef>
              <c:f>Calculations!$M$95:$Q$95</c:f>
              <c:strCache>
                <c:ptCount val="5"/>
                <c:pt idx="0">
                  <c:v>Tier 1</c:v>
                </c:pt>
                <c:pt idx="1">
                  <c:v>Tier 2</c:v>
                </c:pt>
                <c:pt idx="2">
                  <c:v>Tier 3</c:v>
                </c:pt>
                <c:pt idx="3">
                  <c:v>Tier 4</c:v>
                </c:pt>
                <c:pt idx="4">
                  <c:v>Tier 5</c:v>
                </c:pt>
              </c:strCache>
            </c:strRef>
          </c:cat>
          <c:val>
            <c:numRef>
              <c:f>Calculations!$M$98:$Q$98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overlap val="100"/>
        <c:gapWidth val="0"/>
        <c:axId val="18567622"/>
        <c:axId val="32890871"/>
      </c:barChart>
      <c:catAx>
        <c:axId val="185676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890871"/>
        <c:crosses val="autoZero"/>
        <c:auto val="1"/>
        <c:lblOffset val="100"/>
        <c:noMultiLvlLbl val="0"/>
      </c:catAx>
      <c:valAx>
        <c:axId val="328908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Cumulative Total (Persons)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crossAx val="1856762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20"/>
  </sheetPr>
  <sheetViews>
    <sheetView workbookViewId="0" zoomScale="138"/>
  </sheetViews>
  <pageMargins left="0.75" right="0.75" top="1" bottom="1" header="0.5" footer="0.5"/>
  <pageSetup horizontalDpi="600" verticalDpi="600" orientation="landscape"/>
  <headerFooter>
    <oddHeader>&amp;L&amp;F&amp;C&amp;A&amp;R&amp;D</oddHeader>
    <oddFooter>Page &amp;P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A1:L66"/>
  <sheetViews>
    <sheetView tabSelected="1" workbookViewId="0" topLeftCell="A1">
      <selection activeCell="B12" sqref="B12"/>
    </sheetView>
  </sheetViews>
  <sheetFormatPr defaultColWidth="9.140625" defaultRowHeight="12.75"/>
  <cols>
    <col min="2" max="2" width="25.00390625" style="0" customWidth="1"/>
    <col min="3" max="11" width="10.7109375" style="0" customWidth="1"/>
    <col min="12" max="12" width="5.00390625" style="0" customWidth="1"/>
    <col min="13" max="13" width="10.7109375" style="0" customWidth="1"/>
  </cols>
  <sheetData>
    <row r="1" spans="1:12" ht="12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12.75">
      <c r="A2" s="3"/>
      <c r="B2" s="4" t="s">
        <v>119</v>
      </c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2.75">
      <c r="A3" s="3"/>
      <c r="B3" s="4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12.75">
      <c r="A4" s="3"/>
      <c r="B4" s="21" t="s">
        <v>39</v>
      </c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ht="12.75">
      <c r="A5" s="3"/>
      <c r="B5" s="21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2.75">
      <c r="A6" s="3"/>
      <c r="B6" s="4" t="s">
        <v>40</v>
      </c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12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</row>
    <row r="8" spans="1:12" ht="13.5" thickBot="1">
      <c r="A8" s="3"/>
      <c r="B8" s="3" t="s">
        <v>84</v>
      </c>
      <c r="C8" s="3"/>
      <c r="D8" s="3"/>
      <c r="E8" s="3"/>
      <c r="F8" s="3"/>
      <c r="G8" s="3"/>
      <c r="H8" s="3"/>
      <c r="I8" s="3"/>
      <c r="J8" s="3"/>
      <c r="K8" s="3"/>
      <c r="L8" s="3"/>
    </row>
    <row r="9" spans="1:12" ht="13.5" thickBot="1">
      <c r="A9" s="3"/>
      <c r="B9" s="40"/>
      <c r="C9" s="3"/>
      <c r="D9" s="3"/>
      <c r="E9" s="3"/>
      <c r="F9" s="3"/>
      <c r="G9" s="3"/>
      <c r="H9" s="3"/>
      <c r="I9" s="3"/>
      <c r="J9" s="3"/>
      <c r="K9" s="3"/>
      <c r="L9" s="3"/>
    </row>
    <row r="10" spans="1:12" ht="12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</row>
    <row r="11" spans="1:12" ht="13.5" thickBot="1">
      <c r="A11" s="3"/>
      <c r="B11" s="3" t="s">
        <v>65</v>
      </c>
      <c r="C11" s="3"/>
      <c r="D11" s="3"/>
      <c r="E11" s="3"/>
      <c r="F11" s="3"/>
      <c r="G11" s="3"/>
      <c r="H11" s="3"/>
      <c r="I11" s="3"/>
      <c r="J11" s="3"/>
      <c r="K11" s="3"/>
      <c r="L11" s="3"/>
    </row>
    <row r="12" spans="1:12" ht="13.5" thickBot="1">
      <c r="A12" s="3"/>
      <c r="B12" s="10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2.75">
      <c r="A13" s="3"/>
      <c r="B13" s="12"/>
      <c r="C13" s="3"/>
      <c r="D13" s="3"/>
      <c r="E13" s="3"/>
      <c r="F13" s="3"/>
      <c r="G13" s="3"/>
      <c r="H13" s="3"/>
      <c r="I13" s="3"/>
      <c r="J13" s="3"/>
      <c r="K13" s="3"/>
      <c r="L13" s="3"/>
    </row>
    <row r="14" spans="1:12" ht="12.75">
      <c r="A14" s="3"/>
      <c r="B14" s="12"/>
      <c r="D14" s="3"/>
      <c r="E14" s="3"/>
      <c r="F14" s="3"/>
      <c r="G14" s="3"/>
      <c r="H14" s="80" t="s">
        <v>66</v>
      </c>
      <c r="I14" s="12">
        <f>+B12/2</f>
        <v>0</v>
      </c>
      <c r="J14" s="3"/>
      <c r="K14" s="3"/>
      <c r="L14" s="3"/>
    </row>
    <row r="15" spans="1:12" ht="12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</row>
    <row r="16" spans="1:12" ht="12.75">
      <c r="A16" s="3"/>
      <c r="B16" s="3" t="s">
        <v>85</v>
      </c>
      <c r="C16" s="3"/>
      <c r="D16" s="3"/>
      <c r="E16" s="3"/>
      <c r="F16" s="3"/>
      <c r="G16" s="3"/>
      <c r="H16" s="3"/>
      <c r="I16" s="3"/>
      <c r="J16" s="3"/>
      <c r="K16" s="3"/>
      <c r="L16" s="3"/>
    </row>
    <row r="17" spans="1:12" ht="12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  <row r="18" spans="1:12" ht="12.75">
      <c r="A18" s="3"/>
      <c r="B18" s="3" t="s">
        <v>67</v>
      </c>
      <c r="C18" s="3"/>
      <c r="D18" s="3"/>
      <c r="E18" s="3"/>
      <c r="F18" s="3"/>
      <c r="G18" s="3"/>
      <c r="H18" s="3"/>
      <c r="I18" s="3"/>
      <c r="J18" s="3"/>
      <c r="K18" s="3"/>
      <c r="L18" s="3"/>
    </row>
    <row r="19" spans="1:12" ht="12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2.75">
      <c r="A20" s="3"/>
      <c r="B20" s="3" t="s">
        <v>41</v>
      </c>
      <c r="C20" s="3"/>
      <c r="D20" s="3"/>
      <c r="E20" s="3"/>
      <c r="F20" s="3"/>
      <c r="G20" s="3"/>
      <c r="H20" s="3"/>
      <c r="I20" s="3"/>
      <c r="J20" s="3"/>
      <c r="K20" s="3"/>
      <c r="L20" s="3"/>
    </row>
    <row r="21" spans="1:12" ht="12.75">
      <c r="A21" s="3"/>
      <c r="B21" s="22"/>
      <c r="C21" s="22"/>
      <c r="D21" s="22"/>
      <c r="E21" s="22"/>
      <c r="F21" s="22"/>
      <c r="G21" s="22"/>
      <c r="H21" s="22"/>
      <c r="I21" s="3"/>
      <c r="J21" s="3"/>
      <c r="K21" s="3"/>
      <c r="L21" s="3"/>
    </row>
    <row r="22" spans="1:12" ht="12.75">
      <c r="A22" s="22"/>
      <c r="B22" s="22"/>
      <c r="C22" s="86" t="s">
        <v>48</v>
      </c>
      <c r="D22" s="86"/>
      <c r="E22" s="86"/>
      <c r="F22" s="86"/>
      <c r="G22" s="86"/>
      <c r="H22" s="56" t="s">
        <v>36</v>
      </c>
      <c r="I22" s="22"/>
      <c r="J22" s="3"/>
      <c r="K22" s="3"/>
      <c r="L22" s="3"/>
    </row>
    <row r="23" spans="1:12" ht="12.75">
      <c r="A23" s="22"/>
      <c r="B23" s="53"/>
      <c r="C23" s="19">
        <v>1</v>
      </c>
      <c r="D23" s="19">
        <v>2</v>
      </c>
      <c r="E23" s="19">
        <v>3</v>
      </c>
      <c r="F23" s="19">
        <v>4</v>
      </c>
      <c r="G23" s="57">
        <v>5</v>
      </c>
      <c r="H23" s="58"/>
      <c r="I23" s="22"/>
      <c r="J23" s="3"/>
      <c r="K23" s="3"/>
      <c r="L23" s="3"/>
    </row>
    <row r="24" spans="1:12" ht="12.75">
      <c r="A24" s="22"/>
      <c r="B24" s="22" t="s">
        <v>74</v>
      </c>
      <c r="C24" s="12">
        <f>+Calculations!M88</f>
        <v>0</v>
      </c>
      <c r="D24" s="12">
        <f>+Calculations!N88</f>
        <v>0</v>
      </c>
      <c r="E24" s="12">
        <f>+Calculations!O88</f>
        <v>0</v>
      </c>
      <c r="F24" s="12">
        <f>+Calculations!P88</f>
        <v>0</v>
      </c>
      <c r="G24" s="12">
        <f>+Calculations!Q88</f>
        <v>0</v>
      </c>
      <c r="H24" s="12">
        <f>SUM(C24:G24)</f>
        <v>0</v>
      </c>
      <c r="I24" s="22"/>
      <c r="J24" s="3"/>
      <c r="K24" s="3"/>
      <c r="L24" s="3"/>
    </row>
    <row r="25" spans="1:12" ht="12.75">
      <c r="A25" s="22"/>
      <c r="B25" s="53" t="s">
        <v>73</v>
      </c>
      <c r="C25" s="54">
        <f>+Calculations!M91</f>
        <v>0</v>
      </c>
      <c r="D25" s="54">
        <f>+Calculations!N91</f>
        <v>0</v>
      </c>
      <c r="E25" s="54">
        <f>+Calculations!O91</f>
        <v>0</v>
      </c>
      <c r="F25" s="54">
        <f>+Calculations!P91</f>
        <v>0</v>
      </c>
      <c r="G25" s="54">
        <f>+Calculations!Q91</f>
        <v>0</v>
      </c>
      <c r="H25" s="54">
        <f>SUM(C25:G25)</f>
        <v>0</v>
      </c>
      <c r="I25" s="22"/>
      <c r="J25" s="3"/>
      <c r="K25" s="3"/>
      <c r="L25" s="3"/>
    </row>
    <row r="26" spans="1:12" ht="12.75">
      <c r="A26" s="22"/>
      <c r="B26" s="22"/>
      <c r="C26" s="12"/>
      <c r="D26" s="12"/>
      <c r="E26" s="12"/>
      <c r="F26" s="12"/>
      <c r="G26" s="12"/>
      <c r="H26" s="12"/>
      <c r="I26" s="22"/>
      <c r="J26" s="3"/>
      <c r="K26" s="3"/>
      <c r="L26" s="3"/>
    </row>
    <row r="27" spans="1:12" ht="12.75">
      <c r="A27" s="22"/>
      <c r="B27" s="22" t="s">
        <v>71</v>
      </c>
      <c r="C27" s="12">
        <f>+Calculations!M73</f>
        <v>0</v>
      </c>
      <c r="D27" s="12">
        <f>+Calculations!N73</f>
        <v>0</v>
      </c>
      <c r="E27" s="12">
        <f>+Calculations!O73</f>
        <v>0</v>
      </c>
      <c r="F27" s="12">
        <f>+Calculations!P73</f>
        <v>0</v>
      </c>
      <c r="G27" s="12">
        <f>+Calculations!Q73</f>
        <v>0</v>
      </c>
      <c r="H27" s="12">
        <f>SUM(C27:G27)</f>
        <v>0</v>
      </c>
      <c r="I27" s="22"/>
      <c r="J27" s="3"/>
      <c r="K27" s="3"/>
      <c r="L27" s="3"/>
    </row>
    <row r="28" spans="1:12" ht="12.75">
      <c r="A28" s="22"/>
      <c r="B28" s="53" t="s">
        <v>72</v>
      </c>
      <c r="C28" s="54">
        <f>+Calculations!M79</f>
        <v>0</v>
      </c>
      <c r="D28" s="54">
        <f>+Calculations!N79</f>
        <v>0</v>
      </c>
      <c r="E28" s="54">
        <f>+Calculations!O79</f>
        <v>0</v>
      </c>
      <c r="F28" s="54">
        <f>+Calculations!P79</f>
        <v>0</v>
      </c>
      <c r="G28" s="54">
        <f>+Calculations!Q79</f>
        <v>0</v>
      </c>
      <c r="H28" s="54">
        <f>SUM(C28:G28)</f>
        <v>0</v>
      </c>
      <c r="I28" s="22"/>
      <c r="J28" s="3"/>
      <c r="K28" s="3"/>
      <c r="L28" s="3"/>
    </row>
    <row r="29" spans="1:12" ht="12.75">
      <c r="A29" s="22"/>
      <c r="B29" s="22"/>
      <c r="C29" s="22"/>
      <c r="D29" s="22"/>
      <c r="E29" s="22"/>
      <c r="F29" s="22"/>
      <c r="G29" s="22"/>
      <c r="H29" s="22"/>
      <c r="I29" s="22"/>
      <c r="J29" s="3"/>
      <c r="K29" s="3"/>
      <c r="L29" s="3"/>
    </row>
    <row r="30" spans="1:12" ht="12.75">
      <c r="A30" s="22"/>
      <c r="B30" s="22" t="s">
        <v>38</v>
      </c>
      <c r="C30" s="22"/>
      <c r="D30" s="22"/>
      <c r="E30" s="22"/>
      <c r="F30" s="22"/>
      <c r="G30" s="22"/>
      <c r="H30" s="22"/>
      <c r="I30" s="22"/>
      <c r="J30" s="3"/>
      <c r="K30" s="3"/>
      <c r="L30" s="3"/>
    </row>
    <row r="31" spans="1:12" ht="12.75">
      <c r="A31" s="22"/>
      <c r="B31" s="22" t="s">
        <v>76</v>
      </c>
      <c r="C31" s="22"/>
      <c r="D31" s="22"/>
      <c r="E31" s="22"/>
      <c r="F31" s="22"/>
      <c r="G31" s="22"/>
      <c r="H31" s="22"/>
      <c r="I31" s="22"/>
      <c r="J31" s="3"/>
      <c r="K31" s="3"/>
      <c r="L31" s="3"/>
    </row>
    <row r="32" spans="1:12" ht="12.75">
      <c r="A32" s="22"/>
      <c r="B32" s="22" t="s">
        <v>37</v>
      </c>
      <c r="C32" s="22"/>
      <c r="D32" s="22"/>
      <c r="E32" s="22"/>
      <c r="F32" s="22"/>
      <c r="G32" s="22"/>
      <c r="H32" s="22"/>
      <c r="I32" s="22"/>
      <c r="J32" s="3"/>
      <c r="K32" s="3"/>
      <c r="L32" s="3"/>
    </row>
    <row r="33" spans="1:12" ht="12.75">
      <c r="A33" s="22"/>
      <c r="B33" s="53" t="s">
        <v>61</v>
      </c>
      <c r="C33" s="55" t="str">
        <f>IF(C27&gt;0,C28/C27," ")</f>
        <v> </v>
      </c>
      <c r="D33" s="55" t="str">
        <f>IF(D27&gt;0,D28/D27," ")</f>
        <v> </v>
      </c>
      <c r="E33" s="55" t="str">
        <f>IF(E27&gt;0,E28/E27," ")</f>
        <v> </v>
      </c>
      <c r="F33" s="55" t="str">
        <f>IF(F27&gt;0,F28/F27," ")</f>
        <v> </v>
      </c>
      <c r="G33" s="55" t="str">
        <f>IF(G27&gt;0,G28/G27," ")</f>
        <v> </v>
      </c>
      <c r="H33" s="55" t="str">
        <f>IF(H24&gt;0,H25/H24," ")</f>
        <v> </v>
      </c>
      <c r="I33" s="22"/>
      <c r="J33" s="3"/>
      <c r="K33" s="3"/>
      <c r="L33" s="3"/>
    </row>
    <row r="34" spans="1:12" ht="12.7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</row>
    <row r="35" spans="1:12" ht="12.75">
      <c r="A35" s="3"/>
      <c r="B35" s="3" t="s">
        <v>140</v>
      </c>
      <c r="C35" s="3"/>
      <c r="D35" s="3"/>
      <c r="E35" s="3"/>
      <c r="F35" s="3"/>
      <c r="G35" s="3"/>
      <c r="H35" s="3"/>
      <c r="I35" s="3"/>
      <c r="J35" s="3"/>
      <c r="K35" s="3"/>
      <c r="L35" s="3"/>
    </row>
    <row r="36" spans="1:12" ht="12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</row>
    <row r="37" spans="1:12" ht="12.75">
      <c r="A37" s="3"/>
      <c r="B37" s="3" t="s">
        <v>139</v>
      </c>
      <c r="C37" s="3"/>
      <c r="D37" s="3"/>
      <c r="E37" s="3"/>
      <c r="F37" s="3"/>
      <c r="G37" s="3"/>
      <c r="H37" s="3"/>
      <c r="I37" s="3"/>
      <c r="J37" s="3"/>
      <c r="K37" s="3"/>
      <c r="L37" s="3"/>
    </row>
    <row r="38" spans="1:12" ht="12.7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</row>
    <row r="39" spans="1:12" ht="12.75">
      <c r="A39" s="61"/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1"/>
    </row>
    <row r="40" spans="1:12" ht="12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</row>
    <row r="41" spans="1:12" ht="12.75">
      <c r="A41" s="3"/>
      <c r="B41" s="4" t="s">
        <v>64</v>
      </c>
      <c r="C41" s="3"/>
      <c r="D41" s="3"/>
      <c r="E41" s="3"/>
      <c r="F41" s="3"/>
      <c r="G41" s="3"/>
      <c r="H41" s="3"/>
      <c r="I41" s="3"/>
      <c r="J41" s="3"/>
      <c r="K41" s="3"/>
      <c r="L41" s="3"/>
    </row>
    <row r="42" spans="1:12" ht="12.75">
      <c r="A42" s="3"/>
      <c r="B42" s="3" t="s">
        <v>118</v>
      </c>
      <c r="C42" s="3"/>
      <c r="D42" s="3"/>
      <c r="E42" s="3"/>
      <c r="F42" s="3"/>
      <c r="G42" s="3"/>
      <c r="H42" s="3"/>
      <c r="I42" s="3"/>
      <c r="J42" s="3"/>
      <c r="K42" s="3"/>
      <c r="L42" s="3"/>
    </row>
    <row r="43" spans="1:12" ht="12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</row>
    <row r="44" spans="1:12" ht="12.75">
      <c r="A44" s="3"/>
      <c r="B44" s="3" t="s">
        <v>46</v>
      </c>
      <c r="C44" s="3"/>
      <c r="D44" s="3"/>
      <c r="E44" s="3"/>
      <c r="F44" s="3"/>
      <c r="G44" s="3"/>
      <c r="H44" s="3"/>
      <c r="I44" s="3"/>
      <c r="J44" s="3"/>
      <c r="K44" s="3"/>
      <c r="L44" s="3"/>
    </row>
    <row r="45" spans="1:12" ht="12.75">
      <c r="A45" s="3"/>
      <c r="B45" s="3" t="s">
        <v>45</v>
      </c>
      <c r="C45" s="3"/>
      <c r="D45" s="3"/>
      <c r="E45" s="3"/>
      <c r="F45" s="3"/>
      <c r="G45" s="3"/>
      <c r="H45" s="3"/>
      <c r="I45" s="3"/>
      <c r="J45" s="3"/>
      <c r="K45" s="3"/>
      <c r="L45" s="3"/>
    </row>
    <row r="46" spans="1:12" ht="12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</row>
    <row r="47" spans="1:12" ht="12.75">
      <c r="A47" s="3"/>
      <c r="B47" s="3" t="s">
        <v>42</v>
      </c>
      <c r="C47" s="3"/>
      <c r="D47" s="3"/>
      <c r="E47" s="3"/>
      <c r="F47" s="3"/>
      <c r="G47" s="3"/>
      <c r="H47" s="3"/>
      <c r="I47" s="3"/>
      <c r="J47" s="3"/>
      <c r="K47" s="3"/>
      <c r="L47" s="3"/>
    </row>
    <row r="48" spans="1:12" ht="12.75">
      <c r="A48" s="3"/>
      <c r="B48" s="3" t="s">
        <v>43</v>
      </c>
      <c r="C48" s="3"/>
      <c r="D48" s="3"/>
      <c r="E48" s="3"/>
      <c r="F48" s="3"/>
      <c r="G48" s="3"/>
      <c r="H48" s="3"/>
      <c r="I48" s="3"/>
      <c r="J48" s="3"/>
      <c r="K48" s="3"/>
      <c r="L48" s="3"/>
    </row>
    <row r="49" spans="1:12" ht="12.75">
      <c r="A49" s="3"/>
      <c r="B49" s="3" t="s">
        <v>44</v>
      </c>
      <c r="C49" s="3"/>
      <c r="D49" s="3"/>
      <c r="E49" s="3"/>
      <c r="F49" s="3"/>
      <c r="G49" s="3"/>
      <c r="H49" s="3"/>
      <c r="I49" s="3"/>
      <c r="J49" s="3"/>
      <c r="K49" s="3"/>
      <c r="L49" s="3"/>
    </row>
    <row r="50" spans="1:12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1:12" ht="12.75">
      <c r="A51" s="3"/>
      <c r="C51" s="3"/>
      <c r="D51" s="3"/>
      <c r="E51" s="3"/>
      <c r="F51" s="3"/>
      <c r="G51" s="3"/>
      <c r="H51" s="3"/>
      <c r="I51" s="3"/>
      <c r="J51" s="3"/>
      <c r="K51" s="3"/>
      <c r="L51" s="3"/>
    </row>
    <row r="52" spans="1:12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</row>
    <row r="53" spans="1:12" ht="12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</row>
    <row r="54" spans="1:12" ht="12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</row>
    <row r="55" spans="1:12" ht="12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</row>
    <row r="56" spans="1:12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</row>
    <row r="57" spans="1:12" ht="12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</row>
    <row r="58" spans="1:12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</row>
    <row r="59" spans="1:12" ht="12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</row>
    <row r="60" spans="1:12" ht="12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</row>
    <row r="61" spans="1:12" ht="12.7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</row>
    <row r="62" spans="1:12" ht="12.7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</row>
    <row r="63" spans="1:12" ht="12.7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</row>
    <row r="64" spans="1:12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</row>
    <row r="65" spans="1:12" ht="12.7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</row>
    <row r="66" spans="1:12" ht="12.7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</row>
  </sheetData>
  <mergeCells count="1">
    <mergeCell ref="C22:G22"/>
  </mergeCells>
  <dataValidations count="1">
    <dataValidation type="list" allowBlank="1" showInputMessage="1" showErrorMessage="1" sqref="B9">
      <formula1>PSlist</formula1>
    </dataValidation>
  </dataValidations>
  <printOptions/>
  <pageMargins left="0.75" right="0.75" top="1" bottom="1" header="0.5" footer="0.5"/>
  <pageSetup fitToHeight="1" fitToWidth="1" horizontalDpi="600" verticalDpi="600" orientation="portrait" scale="65" r:id="rId1"/>
  <headerFooter alignWithMargins="0">
    <oddHeader>&amp;L&amp;F&amp;C&amp;A&amp;R&amp;D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I82"/>
  <sheetViews>
    <sheetView workbookViewId="0" topLeftCell="A37">
      <selection activeCell="E74" sqref="E74"/>
    </sheetView>
  </sheetViews>
  <sheetFormatPr defaultColWidth="9.140625" defaultRowHeight="12.75"/>
  <cols>
    <col min="2" max="2" width="10.7109375" style="46" bestFit="1" customWidth="1"/>
    <col min="3" max="3" width="69.7109375" style="0" customWidth="1"/>
    <col min="4" max="4" width="13.140625" style="0" bestFit="1" customWidth="1"/>
    <col min="6" max="7" width="10.7109375" style="0" customWidth="1"/>
    <col min="8" max="8" width="11.421875" style="0" customWidth="1"/>
    <col min="9" max="9" width="11.140625" style="0" customWidth="1"/>
  </cols>
  <sheetData>
    <row r="1" spans="1:9" ht="12.75">
      <c r="A1" s="3"/>
      <c r="B1" s="44"/>
      <c r="C1" s="3"/>
      <c r="D1" s="3"/>
      <c r="E1" s="3"/>
      <c r="F1" s="3"/>
      <c r="G1" s="3"/>
      <c r="H1" s="3"/>
      <c r="I1" s="3"/>
    </row>
    <row r="2" spans="1:9" ht="12.75">
      <c r="A2" s="3"/>
      <c r="B2" s="74" t="s">
        <v>69</v>
      </c>
      <c r="C2" s="3"/>
      <c r="D2" s="3"/>
      <c r="E2" s="3"/>
      <c r="F2" s="3"/>
      <c r="G2" s="3"/>
      <c r="H2" s="3"/>
      <c r="I2" s="3"/>
    </row>
    <row r="3" spans="1:9" ht="12.75">
      <c r="A3" s="3"/>
      <c r="B3" s="44"/>
      <c r="C3" s="3"/>
      <c r="D3" s="6" t="s">
        <v>36</v>
      </c>
      <c r="E3" s="3"/>
      <c r="F3" s="4" t="s">
        <v>51</v>
      </c>
      <c r="G3" s="3"/>
      <c r="H3" s="3"/>
      <c r="I3" s="3"/>
    </row>
    <row r="4" spans="1:9" ht="12.75">
      <c r="A4" s="3"/>
      <c r="B4" s="75" t="s">
        <v>115</v>
      </c>
      <c r="C4" s="3"/>
      <c r="D4" s="6" t="s">
        <v>120</v>
      </c>
      <c r="E4" s="3"/>
      <c r="F4" s="4" t="s">
        <v>52</v>
      </c>
      <c r="G4" s="3"/>
      <c r="H4" s="3"/>
      <c r="I4" s="3"/>
    </row>
    <row r="5" spans="1:9" ht="12.75">
      <c r="A5" s="4"/>
      <c r="B5" s="44"/>
      <c r="C5" s="3"/>
      <c r="D5" s="6" t="s">
        <v>58</v>
      </c>
      <c r="E5" s="3"/>
      <c r="F5" s="3"/>
      <c r="G5" s="3"/>
      <c r="H5" s="3"/>
      <c r="I5" s="3"/>
    </row>
    <row r="6" spans="1:9" ht="12.75">
      <c r="A6" s="3"/>
      <c r="B6" s="44"/>
      <c r="C6" s="5" t="s">
        <v>1</v>
      </c>
      <c r="D6" s="3"/>
      <c r="E6" s="3"/>
      <c r="F6" s="3"/>
      <c r="G6" s="6"/>
      <c r="H6" s="3"/>
      <c r="I6" s="3"/>
    </row>
    <row r="7" spans="1:9" ht="12.75">
      <c r="A7" s="3"/>
      <c r="B7" s="44"/>
      <c r="C7" s="3"/>
      <c r="D7" s="3"/>
      <c r="E7" s="3"/>
      <c r="G7" s="6" t="s">
        <v>30</v>
      </c>
      <c r="H7" s="3"/>
      <c r="I7" s="3"/>
    </row>
    <row r="8" spans="1:9" ht="12.75" customHeight="1" thickBot="1">
      <c r="A8" s="3"/>
      <c r="B8" s="6"/>
      <c r="C8" s="4" t="s">
        <v>0</v>
      </c>
      <c r="D8" s="3"/>
      <c r="E8" s="3"/>
      <c r="F8" s="15" t="s">
        <v>31</v>
      </c>
      <c r="G8" s="15" t="s">
        <v>32</v>
      </c>
      <c r="H8" s="16" t="s">
        <v>33</v>
      </c>
      <c r="I8" s="3"/>
    </row>
    <row r="9" spans="1:9" ht="12.75" customHeight="1" thickBot="1">
      <c r="A9" s="3"/>
      <c r="B9" s="7"/>
      <c r="C9" s="83" t="s">
        <v>2</v>
      </c>
      <c r="D9" s="10"/>
      <c r="E9" s="55"/>
      <c r="F9" s="84">
        <v>1</v>
      </c>
      <c r="G9" s="84">
        <v>1</v>
      </c>
      <c r="H9" s="84">
        <v>1</v>
      </c>
      <c r="I9" s="3"/>
    </row>
    <row r="10" spans="1:9" ht="12.75" customHeight="1" thickBot="1">
      <c r="A10" s="3"/>
      <c r="B10" s="7"/>
      <c r="C10" s="8" t="s">
        <v>109</v>
      </c>
      <c r="D10" s="11"/>
      <c r="E10" s="3"/>
      <c r="F10" s="27"/>
      <c r="G10" s="27"/>
      <c r="H10" s="27"/>
      <c r="I10" s="3"/>
    </row>
    <row r="11" spans="1:9" ht="12.75" customHeight="1" thickBot="1">
      <c r="A11" s="3"/>
      <c r="B11" s="7"/>
      <c r="C11" s="8" t="s">
        <v>3</v>
      </c>
      <c r="D11" s="10"/>
      <c r="E11" s="20"/>
      <c r="F11" s="27">
        <v>1</v>
      </c>
      <c r="G11" s="27">
        <v>1</v>
      </c>
      <c r="H11" s="27">
        <v>1</v>
      </c>
      <c r="I11" s="3"/>
    </row>
    <row r="12" spans="1:9" ht="12.75" customHeight="1" thickBot="1">
      <c r="A12" s="3"/>
      <c r="B12" s="7"/>
      <c r="C12" s="8" t="s">
        <v>4</v>
      </c>
      <c r="D12" s="10"/>
      <c r="E12" s="3"/>
      <c r="F12" s="27">
        <v>1</v>
      </c>
      <c r="G12" s="27">
        <v>1</v>
      </c>
      <c r="H12" s="27">
        <v>1</v>
      </c>
      <c r="I12" s="3"/>
    </row>
    <row r="13" spans="1:9" ht="12.75" customHeight="1" thickBot="1">
      <c r="A13" s="3"/>
      <c r="B13" s="7"/>
      <c r="C13" s="8" t="s">
        <v>5</v>
      </c>
      <c r="D13" s="10"/>
      <c r="E13" s="20"/>
      <c r="F13" s="27">
        <v>1</v>
      </c>
      <c r="G13" s="27">
        <v>1</v>
      </c>
      <c r="H13" s="27">
        <v>1</v>
      </c>
      <c r="I13" s="3"/>
    </row>
    <row r="14" spans="1:9" ht="12.75" customHeight="1" thickBot="1">
      <c r="A14" s="3"/>
      <c r="B14" s="7"/>
      <c r="C14" s="8" t="s">
        <v>86</v>
      </c>
      <c r="D14" s="10"/>
      <c r="E14" s="3"/>
      <c r="F14" s="27">
        <v>1</v>
      </c>
      <c r="G14" s="27">
        <v>1</v>
      </c>
      <c r="H14" s="27">
        <v>1</v>
      </c>
      <c r="I14" s="3"/>
    </row>
    <row r="15" spans="1:9" ht="12.75" customHeight="1" thickBot="1">
      <c r="A15" s="3"/>
      <c r="B15" s="7"/>
      <c r="C15" s="83" t="s">
        <v>6</v>
      </c>
      <c r="D15" s="10"/>
      <c r="E15" s="53"/>
      <c r="F15" s="84">
        <v>1</v>
      </c>
      <c r="G15" s="84">
        <v>1</v>
      </c>
      <c r="H15" s="84">
        <v>1</v>
      </c>
      <c r="I15" s="3"/>
    </row>
    <row r="16" spans="1:9" ht="12.75" customHeight="1" thickBot="1">
      <c r="A16" s="3"/>
      <c r="B16" s="7"/>
      <c r="C16" s="8" t="s">
        <v>109</v>
      </c>
      <c r="D16" s="11"/>
      <c r="E16" s="3"/>
      <c r="F16" s="27"/>
      <c r="G16" s="27"/>
      <c r="H16" s="27"/>
      <c r="I16" s="3"/>
    </row>
    <row r="17" spans="1:9" ht="12.75" customHeight="1" thickBot="1">
      <c r="A17" s="3"/>
      <c r="B17" s="7"/>
      <c r="C17" s="83" t="s">
        <v>87</v>
      </c>
      <c r="D17" s="10"/>
      <c r="E17" s="53"/>
      <c r="F17" s="84">
        <v>1</v>
      </c>
      <c r="G17" s="84">
        <v>1</v>
      </c>
      <c r="H17" s="84">
        <v>1</v>
      </c>
      <c r="I17" s="3"/>
    </row>
    <row r="18" spans="1:9" ht="12.75" customHeight="1">
      <c r="A18" s="3"/>
      <c r="B18" s="7"/>
      <c r="C18" s="8" t="s">
        <v>109</v>
      </c>
      <c r="D18" s="11"/>
      <c r="E18" s="3"/>
      <c r="F18" s="27"/>
      <c r="G18" s="27"/>
      <c r="H18" s="27"/>
      <c r="I18" s="3"/>
    </row>
    <row r="19" spans="1:9" ht="12.75" customHeight="1">
      <c r="A19" s="3"/>
      <c r="B19" s="7"/>
      <c r="C19" s="8" t="s">
        <v>109</v>
      </c>
      <c r="D19" s="11"/>
      <c r="E19" s="3"/>
      <c r="F19" s="27"/>
      <c r="G19" s="27"/>
      <c r="H19" s="27"/>
      <c r="I19" s="3"/>
    </row>
    <row r="20" spans="1:9" ht="12.75" customHeight="1">
      <c r="A20" s="3"/>
      <c r="B20" s="44"/>
      <c r="C20" s="9" t="s">
        <v>7</v>
      </c>
      <c r="D20" s="11"/>
      <c r="E20" s="3"/>
      <c r="F20" s="27"/>
      <c r="G20" s="27"/>
      <c r="H20" s="27"/>
      <c r="I20" s="3"/>
    </row>
    <row r="21" spans="1:9" ht="12.75" customHeight="1">
      <c r="A21" s="3"/>
      <c r="B21" s="44"/>
      <c r="C21" s="8" t="s">
        <v>109</v>
      </c>
      <c r="D21" s="11"/>
      <c r="E21" s="3"/>
      <c r="F21" s="27"/>
      <c r="G21" s="27"/>
      <c r="H21" s="27"/>
      <c r="I21" s="3"/>
    </row>
    <row r="22" spans="1:9" ht="12.75" customHeight="1" thickBot="1">
      <c r="A22" s="3"/>
      <c r="B22" s="6"/>
      <c r="C22" s="4" t="s">
        <v>0</v>
      </c>
      <c r="D22" s="11"/>
      <c r="E22" s="3"/>
      <c r="F22" s="27"/>
      <c r="G22" s="27"/>
      <c r="H22" s="27"/>
      <c r="I22" s="3"/>
    </row>
    <row r="23" spans="1:9" ht="12.75" customHeight="1" thickBot="1">
      <c r="A23" s="3"/>
      <c r="B23" s="7"/>
      <c r="C23" s="8" t="s">
        <v>8</v>
      </c>
      <c r="D23" s="10"/>
      <c r="E23" s="3"/>
      <c r="F23" s="27">
        <v>1</v>
      </c>
      <c r="G23" s="27">
        <v>1</v>
      </c>
      <c r="H23" s="27">
        <v>1</v>
      </c>
      <c r="I23" s="3"/>
    </row>
    <row r="24" spans="1:9" ht="12.75" customHeight="1" thickBot="1">
      <c r="A24" s="3"/>
      <c r="B24" s="7"/>
      <c r="C24" s="8" t="s">
        <v>9</v>
      </c>
      <c r="D24" s="10"/>
      <c r="E24" s="3"/>
      <c r="F24" s="27">
        <v>1</v>
      </c>
      <c r="G24" s="27">
        <v>1</v>
      </c>
      <c r="H24" s="27">
        <v>1</v>
      </c>
      <c r="I24" s="3"/>
    </row>
    <row r="25" spans="1:9" ht="12.75" customHeight="1" thickBot="1">
      <c r="A25" s="3"/>
      <c r="B25" s="7"/>
      <c r="C25" s="8" t="s">
        <v>10</v>
      </c>
      <c r="D25" s="10"/>
      <c r="E25" s="3"/>
      <c r="F25" s="27">
        <v>1</v>
      </c>
      <c r="G25" s="27">
        <v>1</v>
      </c>
      <c r="H25" s="27">
        <v>1</v>
      </c>
      <c r="I25" s="3"/>
    </row>
    <row r="26" spans="1:9" ht="12.75" customHeight="1" thickBot="1">
      <c r="A26" s="3"/>
      <c r="B26" s="7"/>
      <c r="C26" s="83" t="s">
        <v>11</v>
      </c>
      <c r="D26" s="10"/>
      <c r="E26" s="53"/>
      <c r="F26" s="84">
        <v>1</v>
      </c>
      <c r="G26" s="84">
        <v>1</v>
      </c>
      <c r="H26" s="84">
        <v>1</v>
      </c>
      <c r="I26" s="3"/>
    </row>
    <row r="27" spans="1:9" ht="12.75" customHeight="1" thickBot="1">
      <c r="A27" s="3"/>
      <c r="B27" s="7"/>
      <c r="C27" s="8" t="s">
        <v>109</v>
      </c>
      <c r="D27" s="11"/>
      <c r="E27" s="3"/>
      <c r="F27" s="27"/>
      <c r="G27" s="27"/>
      <c r="H27" s="27"/>
      <c r="I27" s="3"/>
    </row>
    <row r="28" spans="1:9" ht="12.75" customHeight="1" thickBot="1">
      <c r="A28" s="3"/>
      <c r="B28" s="7"/>
      <c r="C28" s="8" t="s">
        <v>88</v>
      </c>
      <c r="D28" s="10"/>
      <c r="E28" s="3"/>
      <c r="F28" s="27">
        <v>1</v>
      </c>
      <c r="G28" s="27">
        <v>1</v>
      </c>
      <c r="H28" s="27">
        <v>1</v>
      </c>
      <c r="I28" s="3"/>
    </row>
    <row r="29" spans="1:9" ht="12.75" customHeight="1" thickBot="1">
      <c r="A29" s="3"/>
      <c r="B29" s="7"/>
      <c r="C29" s="8" t="s">
        <v>89</v>
      </c>
      <c r="D29" s="10"/>
      <c r="E29" s="3"/>
      <c r="F29" s="27">
        <v>1</v>
      </c>
      <c r="G29" s="27">
        <v>1</v>
      </c>
      <c r="H29" s="27">
        <v>1</v>
      </c>
      <c r="I29" s="3"/>
    </row>
    <row r="30" spans="1:9" ht="12.75" customHeight="1" thickBot="1">
      <c r="A30" s="3"/>
      <c r="B30" s="7"/>
      <c r="C30" s="83" t="s">
        <v>90</v>
      </c>
      <c r="D30" s="10"/>
      <c r="E30" s="53"/>
      <c r="F30" s="84">
        <v>1</v>
      </c>
      <c r="G30" s="84">
        <v>1</v>
      </c>
      <c r="H30" s="84">
        <v>1</v>
      </c>
      <c r="I30" s="3"/>
    </row>
    <row r="31" spans="1:9" ht="12.75" customHeight="1" thickBot="1">
      <c r="A31" s="3"/>
      <c r="B31" s="7"/>
      <c r="C31" s="8" t="s">
        <v>109</v>
      </c>
      <c r="D31" s="11"/>
      <c r="E31" s="3"/>
      <c r="F31" s="27"/>
      <c r="G31" s="27"/>
      <c r="H31" s="27"/>
      <c r="I31" s="3"/>
    </row>
    <row r="32" spans="1:9" ht="12.75" customHeight="1" thickBot="1">
      <c r="A32" s="3"/>
      <c r="B32" s="7"/>
      <c r="C32" s="83" t="s">
        <v>12</v>
      </c>
      <c r="D32" s="10"/>
      <c r="E32" s="53"/>
      <c r="F32" s="84">
        <v>1</v>
      </c>
      <c r="G32" s="84">
        <v>1</v>
      </c>
      <c r="H32" s="84">
        <v>1</v>
      </c>
      <c r="I32" s="3"/>
    </row>
    <row r="33" spans="1:9" ht="12.75" customHeight="1">
      <c r="A33" s="3"/>
      <c r="B33" s="7"/>
      <c r="C33" s="8" t="s">
        <v>109</v>
      </c>
      <c r="D33" s="85"/>
      <c r="E33" s="3"/>
      <c r="F33" s="27"/>
      <c r="G33" s="27"/>
      <c r="H33" s="27"/>
      <c r="I33" s="3"/>
    </row>
    <row r="34" spans="1:9" ht="12.75" customHeight="1">
      <c r="A34" s="3"/>
      <c r="B34" s="7"/>
      <c r="C34" s="8" t="s">
        <v>109</v>
      </c>
      <c r="D34" s="11"/>
      <c r="E34" s="3"/>
      <c r="F34" s="27"/>
      <c r="G34" s="27"/>
      <c r="H34" s="27"/>
      <c r="I34" s="3"/>
    </row>
    <row r="35" spans="1:9" ht="12.75" customHeight="1">
      <c r="A35" s="3"/>
      <c r="B35" s="44"/>
      <c r="C35" s="9" t="s">
        <v>13</v>
      </c>
      <c r="D35" s="11"/>
      <c r="E35" s="3"/>
      <c r="F35" s="27"/>
      <c r="G35" s="27"/>
      <c r="H35" s="27"/>
      <c r="I35" s="3"/>
    </row>
    <row r="36" spans="1:9" ht="12.75" customHeight="1">
      <c r="A36" s="3"/>
      <c r="B36" s="44"/>
      <c r="C36" s="8" t="s">
        <v>109</v>
      </c>
      <c r="D36" s="11"/>
      <c r="E36" s="3"/>
      <c r="F36" s="27"/>
      <c r="G36" s="27"/>
      <c r="H36" s="27"/>
      <c r="I36" s="3"/>
    </row>
    <row r="37" spans="1:9" ht="12.75" customHeight="1" thickBot="1">
      <c r="A37" s="3"/>
      <c r="B37" s="6"/>
      <c r="C37" s="4" t="s">
        <v>0</v>
      </c>
      <c r="D37" s="11"/>
      <c r="E37" s="3"/>
      <c r="F37" s="27"/>
      <c r="G37" s="27"/>
      <c r="H37" s="27"/>
      <c r="I37" s="3"/>
    </row>
    <row r="38" spans="1:9" ht="12.75" customHeight="1" thickBot="1">
      <c r="A38" s="3"/>
      <c r="B38" s="7"/>
      <c r="C38" s="8" t="s">
        <v>91</v>
      </c>
      <c r="D38" s="10"/>
      <c r="E38" s="3"/>
      <c r="F38" s="27">
        <v>1</v>
      </c>
      <c r="G38" s="27">
        <v>1</v>
      </c>
      <c r="H38" s="27">
        <v>1</v>
      </c>
      <c r="I38" s="3"/>
    </row>
    <row r="39" spans="1:9" ht="12.75" customHeight="1" thickBot="1">
      <c r="A39" s="3"/>
      <c r="B39" s="7"/>
      <c r="C39" s="83" t="s">
        <v>92</v>
      </c>
      <c r="D39" s="10"/>
      <c r="E39" s="53"/>
      <c r="F39" s="84">
        <v>1</v>
      </c>
      <c r="G39" s="84">
        <v>1</v>
      </c>
      <c r="H39" s="84">
        <v>1</v>
      </c>
      <c r="I39" s="3"/>
    </row>
    <row r="40" spans="1:9" ht="12.75" customHeight="1" thickBot="1">
      <c r="A40" s="3"/>
      <c r="B40" s="7"/>
      <c r="C40" s="8" t="s">
        <v>109</v>
      </c>
      <c r="D40" s="3"/>
      <c r="E40" s="3"/>
      <c r="F40" s="27"/>
      <c r="G40" s="27"/>
      <c r="H40" s="27"/>
      <c r="I40" s="3"/>
    </row>
    <row r="41" spans="1:9" ht="12.75" customHeight="1" thickBot="1">
      <c r="A41" s="3"/>
      <c r="B41" s="7"/>
      <c r="C41" s="8" t="s">
        <v>95</v>
      </c>
      <c r="D41" s="10"/>
      <c r="E41" s="3"/>
      <c r="F41" s="27">
        <v>1</v>
      </c>
      <c r="G41" s="27">
        <v>1</v>
      </c>
      <c r="H41" s="27">
        <v>1</v>
      </c>
      <c r="I41" s="3"/>
    </row>
    <row r="42" spans="1:9" ht="12.75" customHeight="1" thickBot="1">
      <c r="A42" s="3"/>
      <c r="B42" s="7"/>
      <c r="C42" s="8" t="s">
        <v>96</v>
      </c>
      <c r="D42" s="59"/>
      <c r="E42" s="3"/>
      <c r="F42" s="27">
        <v>1</v>
      </c>
      <c r="G42" s="27">
        <v>1</v>
      </c>
      <c r="H42" s="27">
        <v>1</v>
      </c>
      <c r="I42" s="3"/>
    </row>
    <row r="43" spans="1:9" ht="12.75" customHeight="1" thickBot="1">
      <c r="A43" s="3"/>
      <c r="B43" s="7"/>
      <c r="C43" s="8" t="s">
        <v>97</v>
      </c>
      <c r="D43" s="10"/>
      <c r="E43" s="3"/>
      <c r="F43" s="27">
        <v>1</v>
      </c>
      <c r="G43" s="27">
        <v>1</v>
      </c>
      <c r="H43" s="27">
        <v>1</v>
      </c>
      <c r="I43" s="3"/>
    </row>
    <row r="44" spans="1:9" ht="12.75" customHeight="1" thickBot="1">
      <c r="A44" s="3"/>
      <c r="B44" s="7"/>
      <c r="C44" s="8" t="s">
        <v>93</v>
      </c>
      <c r="D44" s="10"/>
      <c r="E44" s="3"/>
      <c r="F44" s="27">
        <v>1</v>
      </c>
      <c r="G44" s="27">
        <v>1</v>
      </c>
      <c r="H44" s="27">
        <v>1</v>
      </c>
      <c r="I44" s="3"/>
    </row>
    <row r="45" spans="1:9" ht="12.75" customHeight="1" thickBot="1">
      <c r="A45" s="3"/>
      <c r="B45" s="7"/>
      <c r="C45" s="83" t="s">
        <v>94</v>
      </c>
      <c r="D45" s="10"/>
      <c r="E45" s="53"/>
      <c r="F45" s="84">
        <v>1</v>
      </c>
      <c r="G45" s="84">
        <v>1</v>
      </c>
      <c r="H45" s="84">
        <v>1</v>
      </c>
      <c r="I45" s="3"/>
    </row>
    <row r="46" spans="1:9" ht="12.75" customHeight="1">
      <c r="A46" s="3"/>
      <c r="B46" s="7"/>
      <c r="C46" s="8" t="s">
        <v>109</v>
      </c>
      <c r="D46" s="3"/>
      <c r="E46" s="3"/>
      <c r="F46" s="27"/>
      <c r="G46" s="27"/>
      <c r="H46" s="27"/>
      <c r="I46" s="3"/>
    </row>
    <row r="47" spans="1:9" ht="12.75" customHeight="1" thickBot="1">
      <c r="A47" s="3"/>
      <c r="B47" s="7"/>
      <c r="C47" s="8" t="s">
        <v>109</v>
      </c>
      <c r="D47" s="3"/>
      <c r="E47" s="3"/>
      <c r="F47" s="27"/>
      <c r="G47" s="27"/>
      <c r="H47" s="27"/>
      <c r="I47" s="3"/>
    </row>
    <row r="48" spans="1:9" ht="12.75" customHeight="1" thickBot="1">
      <c r="A48" s="3"/>
      <c r="B48" s="7"/>
      <c r="C48" s="8" t="s">
        <v>15</v>
      </c>
      <c r="D48" s="10"/>
      <c r="E48" s="3"/>
      <c r="F48" s="27">
        <v>1</v>
      </c>
      <c r="G48" s="27">
        <v>1</v>
      </c>
      <c r="H48" s="27">
        <v>1</v>
      </c>
      <c r="I48" s="3"/>
    </row>
    <row r="49" spans="1:9" ht="12.75" customHeight="1" thickBot="1">
      <c r="A49" s="3"/>
      <c r="B49" s="7"/>
      <c r="C49" s="8" t="s">
        <v>17</v>
      </c>
      <c r="D49" s="10"/>
      <c r="E49" s="3"/>
      <c r="F49" s="27">
        <v>1</v>
      </c>
      <c r="G49" s="27">
        <v>1</v>
      </c>
      <c r="H49" s="27">
        <v>1</v>
      </c>
      <c r="I49" s="3"/>
    </row>
    <row r="50" spans="1:9" ht="12.75" customHeight="1" thickBot="1">
      <c r="A50" s="3"/>
      <c r="B50" s="7"/>
      <c r="C50" s="8" t="s">
        <v>14</v>
      </c>
      <c r="D50" s="10"/>
      <c r="E50" s="3"/>
      <c r="F50" s="27">
        <v>1</v>
      </c>
      <c r="G50" s="27">
        <v>1</v>
      </c>
      <c r="H50" s="27">
        <v>1</v>
      </c>
      <c r="I50" s="3"/>
    </row>
    <row r="51" spans="1:9" ht="12.75" customHeight="1" thickBot="1">
      <c r="A51" s="3"/>
      <c r="B51" s="7"/>
      <c r="C51" s="8" t="s">
        <v>16</v>
      </c>
      <c r="D51" s="10"/>
      <c r="E51" s="3"/>
      <c r="F51" s="27">
        <v>1</v>
      </c>
      <c r="G51" s="27">
        <v>1</v>
      </c>
      <c r="H51" s="27">
        <v>1</v>
      </c>
      <c r="I51" s="3"/>
    </row>
    <row r="52" spans="1:9" ht="12.75" customHeight="1" thickBot="1">
      <c r="A52" s="3"/>
      <c r="B52" s="7"/>
      <c r="C52" s="8" t="s">
        <v>18</v>
      </c>
      <c r="D52" s="10"/>
      <c r="E52" s="3"/>
      <c r="F52" s="27">
        <v>1</v>
      </c>
      <c r="G52" s="27">
        <v>1</v>
      </c>
      <c r="H52" s="27">
        <v>1</v>
      </c>
      <c r="I52" s="3"/>
    </row>
    <row r="53" spans="1:9" ht="12.75" customHeight="1" thickBot="1">
      <c r="A53" s="3"/>
      <c r="B53" s="7"/>
      <c r="C53" s="8" t="s">
        <v>98</v>
      </c>
      <c r="D53" s="10"/>
      <c r="E53" s="3"/>
      <c r="F53" s="27">
        <v>1</v>
      </c>
      <c r="G53" s="27">
        <v>1</v>
      </c>
      <c r="H53" s="27">
        <v>1</v>
      </c>
      <c r="I53" s="3"/>
    </row>
    <row r="54" spans="1:9" ht="12.75" customHeight="1" thickBot="1">
      <c r="A54" s="3"/>
      <c r="B54" s="7"/>
      <c r="C54" s="83" t="s">
        <v>99</v>
      </c>
      <c r="D54" s="10"/>
      <c r="E54" s="53"/>
      <c r="F54" s="84">
        <v>1</v>
      </c>
      <c r="G54" s="84">
        <v>1</v>
      </c>
      <c r="H54" s="84">
        <v>1</v>
      </c>
      <c r="I54" s="3"/>
    </row>
    <row r="55" spans="1:9" ht="12.75" customHeight="1">
      <c r="A55" s="3"/>
      <c r="B55" s="7"/>
      <c r="C55" s="8" t="s">
        <v>109</v>
      </c>
      <c r="D55" s="3"/>
      <c r="E55" s="3"/>
      <c r="F55" s="27"/>
      <c r="G55" s="27"/>
      <c r="H55" s="27"/>
      <c r="I55" s="3"/>
    </row>
    <row r="56" spans="1:9" ht="12.75" customHeight="1">
      <c r="A56" s="3"/>
      <c r="B56" s="7"/>
      <c r="C56" s="8" t="s">
        <v>109</v>
      </c>
      <c r="D56" s="3"/>
      <c r="E56" s="3"/>
      <c r="F56" s="27"/>
      <c r="G56" s="27"/>
      <c r="H56" s="27"/>
      <c r="I56" s="3"/>
    </row>
    <row r="57" spans="1:9" ht="12.75" customHeight="1">
      <c r="A57" s="3"/>
      <c r="B57" s="44"/>
      <c r="C57" s="9" t="s">
        <v>19</v>
      </c>
      <c r="D57" s="11"/>
      <c r="E57" s="3"/>
      <c r="F57" s="27"/>
      <c r="G57" s="27"/>
      <c r="H57" s="27"/>
      <c r="I57" s="3"/>
    </row>
    <row r="58" spans="1:9" ht="12.75" customHeight="1">
      <c r="A58" s="3"/>
      <c r="B58" s="44"/>
      <c r="C58" s="8" t="s">
        <v>109</v>
      </c>
      <c r="D58" s="11"/>
      <c r="E58" s="3"/>
      <c r="F58" s="27"/>
      <c r="G58" s="27"/>
      <c r="H58" s="27"/>
      <c r="I58" s="3"/>
    </row>
    <row r="59" spans="1:9" ht="12.75" customHeight="1" thickBot="1">
      <c r="A59" s="3"/>
      <c r="B59" s="6"/>
      <c r="C59" s="4" t="s">
        <v>0</v>
      </c>
      <c r="D59" s="11"/>
      <c r="E59" s="3"/>
      <c r="F59" s="27"/>
      <c r="G59" s="27"/>
      <c r="H59" s="27"/>
      <c r="I59" s="3"/>
    </row>
    <row r="60" spans="1:9" ht="12.75" customHeight="1" thickBot="1">
      <c r="A60" s="3"/>
      <c r="B60" s="7"/>
      <c r="C60" s="8" t="s">
        <v>20</v>
      </c>
      <c r="D60" s="10"/>
      <c r="E60" s="3"/>
      <c r="F60" s="27">
        <v>1</v>
      </c>
      <c r="G60" s="27">
        <v>1</v>
      </c>
      <c r="H60" s="27">
        <v>1</v>
      </c>
      <c r="I60" s="3"/>
    </row>
    <row r="61" spans="1:9" ht="12.75" customHeight="1" thickBot="1">
      <c r="A61" s="3"/>
      <c r="B61" s="7"/>
      <c r="C61" s="83" t="s">
        <v>21</v>
      </c>
      <c r="D61" s="10"/>
      <c r="E61" s="53"/>
      <c r="F61" s="84">
        <v>1</v>
      </c>
      <c r="G61" s="84">
        <v>1</v>
      </c>
      <c r="H61" s="84">
        <v>1</v>
      </c>
      <c r="I61" s="3"/>
    </row>
    <row r="62" spans="1:9" ht="12.75" customHeight="1" thickBot="1">
      <c r="A62" s="3"/>
      <c r="B62" s="7"/>
      <c r="C62" s="8" t="s">
        <v>109</v>
      </c>
      <c r="D62" s="11"/>
      <c r="E62" s="3"/>
      <c r="F62" s="27"/>
      <c r="G62" s="27"/>
      <c r="H62" s="27"/>
      <c r="I62" s="3"/>
    </row>
    <row r="63" spans="1:9" ht="12.75" customHeight="1" thickBot="1">
      <c r="A63" s="3"/>
      <c r="B63" s="7"/>
      <c r="C63" s="8" t="s">
        <v>22</v>
      </c>
      <c r="D63" s="10"/>
      <c r="E63" s="3"/>
      <c r="F63" s="27">
        <v>1</v>
      </c>
      <c r="G63" s="27">
        <v>1</v>
      </c>
      <c r="H63" s="27">
        <v>1</v>
      </c>
      <c r="I63" s="3"/>
    </row>
    <row r="64" spans="1:9" ht="12.75" customHeight="1" thickBot="1">
      <c r="A64" s="3"/>
      <c r="B64" s="7"/>
      <c r="C64" s="8" t="s">
        <v>23</v>
      </c>
      <c r="D64" s="10"/>
      <c r="E64" s="3"/>
      <c r="F64" s="27">
        <v>1</v>
      </c>
      <c r="G64" s="27">
        <v>1</v>
      </c>
      <c r="H64" s="27">
        <v>1</v>
      </c>
      <c r="I64" s="3"/>
    </row>
    <row r="65" spans="1:9" ht="12.75" customHeight="1" thickBot="1">
      <c r="A65" s="3"/>
      <c r="B65" s="7"/>
      <c r="C65" s="83" t="s">
        <v>24</v>
      </c>
      <c r="D65" s="10"/>
      <c r="E65" s="53"/>
      <c r="F65" s="84">
        <v>1</v>
      </c>
      <c r="G65" s="84">
        <v>1</v>
      </c>
      <c r="H65" s="84">
        <v>1</v>
      </c>
      <c r="I65" s="3"/>
    </row>
    <row r="66" spans="1:9" ht="12.75" customHeight="1" thickBot="1">
      <c r="A66" s="3"/>
      <c r="B66" s="7"/>
      <c r="C66" s="8" t="s">
        <v>109</v>
      </c>
      <c r="D66" s="11"/>
      <c r="E66" s="3"/>
      <c r="F66" s="27"/>
      <c r="G66" s="27"/>
      <c r="H66" s="27"/>
      <c r="I66" s="3"/>
    </row>
    <row r="67" spans="1:9" ht="12.75" customHeight="1" thickBot="1">
      <c r="A67" s="3"/>
      <c r="B67" s="7"/>
      <c r="C67" s="8" t="s">
        <v>100</v>
      </c>
      <c r="D67" s="10"/>
      <c r="E67" s="3"/>
      <c r="F67" s="27">
        <v>1</v>
      </c>
      <c r="G67" s="27">
        <v>1</v>
      </c>
      <c r="H67" s="27">
        <v>1</v>
      </c>
      <c r="I67" s="3"/>
    </row>
    <row r="68" spans="1:9" ht="12.75" customHeight="1" thickBot="1">
      <c r="A68" s="3"/>
      <c r="B68" s="7"/>
      <c r="C68" s="83" t="s">
        <v>25</v>
      </c>
      <c r="D68" s="10"/>
      <c r="E68" s="53"/>
      <c r="F68" s="84">
        <v>1</v>
      </c>
      <c r="G68" s="84">
        <v>1</v>
      </c>
      <c r="H68" s="84">
        <v>1</v>
      </c>
      <c r="I68" s="3"/>
    </row>
    <row r="69" spans="1:9" ht="12.75" customHeight="1" thickBot="1">
      <c r="A69" s="3"/>
      <c r="B69" s="7"/>
      <c r="C69" s="8" t="s">
        <v>109</v>
      </c>
      <c r="D69" s="11"/>
      <c r="E69" s="3"/>
      <c r="F69" s="27"/>
      <c r="G69" s="27"/>
      <c r="H69" s="27"/>
      <c r="I69" s="3"/>
    </row>
    <row r="70" spans="1:9" ht="12.75" customHeight="1" thickBot="1">
      <c r="A70" s="3"/>
      <c r="B70" s="7"/>
      <c r="C70" s="8" t="s">
        <v>101</v>
      </c>
      <c r="D70" s="10"/>
      <c r="E70" s="3"/>
      <c r="F70" s="27">
        <v>1</v>
      </c>
      <c r="G70" s="27">
        <v>1</v>
      </c>
      <c r="H70" s="27">
        <v>1</v>
      </c>
      <c r="I70" s="3"/>
    </row>
    <row r="71" spans="1:9" s="28" customFormat="1" ht="12.75" customHeight="1">
      <c r="A71" s="62"/>
      <c r="B71" s="63"/>
      <c r="C71" s="64"/>
      <c r="D71" s="62"/>
      <c r="E71" s="62"/>
      <c r="F71" s="62"/>
      <c r="G71" s="62"/>
      <c r="H71" s="62"/>
      <c r="I71" s="62"/>
    </row>
    <row r="72" spans="1:9" ht="12.75" customHeight="1">
      <c r="A72" s="3"/>
      <c r="B72" s="44"/>
      <c r="C72" s="3"/>
      <c r="D72" s="3"/>
      <c r="E72" s="3"/>
      <c r="F72" s="3"/>
      <c r="G72" s="3"/>
      <c r="H72" s="3"/>
      <c r="I72" s="3"/>
    </row>
    <row r="73" spans="1:9" ht="12.75">
      <c r="A73" s="3"/>
      <c r="B73" s="43" t="s">
        <v>64</v>
      </c>
      <c r="C73" s="3"/>
      <c r="D73" s="3"/>
      <c r="E73" s="3"/>
      <c r="F73" s="3"/>
      <c r="G73" s="3"/>
      <c r="H73" s="3"/>
      <c r="I73" s="3"/>
    </row>
    <row r="74" spans="1:9" ht="12.75">
      <c r="A74" s="3"/>
      <c r="B74" s="76" t="s">
        <v>116</v>
      </c>
      <c r="C74" s="3"/>
      <c r="D74" s="3"/>
      <c r="E74" s="3"/>
      <c r="F74" s="3"/>
      <c r="G74" s="3"/>
      <c r="H74" s="3"/>
      <c r="I74" s="3"/>
    </row>
    <row r="75" spans="1:9" ht="12.75">
      <c r="A75" s="3"/>
      <c r="B75" s="43"/>
      <c r="C75" s="3"/>
      <c r="D75" s="3"/>
      <c r="E75" s="3"/>
      <c r="F75" s="3"/>
      <c r="G75" s="3"/>
      <c r="H75" s="3"/>
      <c r="I75" s="3"/>
    </row>
    <row r="76" spans="1:9" ht="12.75">
      <c r="A76" s="3"/>
      <c r="B76" s="44" t="s">
        <v>110</v>
      </c>
      <c r="C76" s="3"/>
      <c r="D76" s="3"/>
      <c r="E76" s="3"/>
      <c r="F76" s="3"/>
      <c r="G76" s="3"/>
      <c r="H76" s="3"/>
      <c r="I76" s="3"/>
    </row>
    <row r="77" spans="1:9" ht="12.75">
      <c r="A77" s="3"/>
      <c r="B77" s="44" t="s">
        <v>111</v>
      </c>
      <c r="C77" s="3"/>
      <c r="D77" s="3"/>
      <c r="E77" s="3"/>
      <c r="F77" s="3"/>
      <c r="G77" s="3"/>
      <c r="H77" s="3"/>
      <c r="I77" s="3"/>
    </row>
    <row r="78" spans="1:9" ht="12.75">
      <c r="A78" s="3"/>
      <c r="B78" s="44" t="s">
        <v>114</v>
      </c>
      <c r="C78" s="3"/>
      <c r="D78" s="3"/>
      <c r="E78" s="3"/>
      <c r="F78" s="3"/>
      <c r="G78" s="3"/>
      <c r="H78" s="3"/>
      <c r="I78" s="3"/>
    </row>
    <row r="79" spans="1:9" ht="12.75">
      <c r="A79" s="3"/>
      <c r="B79" s="44"/>
      <c r="C79" s="3"/>
      <c r="D79" s="3"/>
      <c r="E79" s="3"/>
      <c r="F79" s="3"/>
      <c r="G79" s="3"/>
      <c r="H79" s="3"/>
      <c r="I79" s="3"/>
    </row>
    <row r="80" spans="1:9" ht="12.75">
      <c r="A80" s="3"/>
      <c r="B80" s="44" t="s">
        <v>112</v>
      </c>
      <c r="C80" s="3"/>
      <c r="D80" s="3"/>
      <c r="E80" s="3"/>
      <c r="F80" s="3"/>
      <c r="G80" s="3"/>
      <c r="H80" s="3"/>
      <c r="I80" s="3"/>
    </row>
    <row r="81" spans="1:9" ht="12.75">
      <c r="A81" s="3"/>
      <c r="B81" s="44"/>
      <c r="C81" s="3"/>
      <c r="D81" s="3"/>
      <c r="E81" s="3"/>
      <c r="F81" s="3"/>
      <c r="G81" s="3"/>
      <c r="H81" s="3"/>
      <c r="I81" s="3"/>
    </row>
    <row r="82" spans="1:9" ht="12.75">
      <c r="A82" s="3"/>
      <c r="B82" s="44" t="s">
        <v>113</v>
      </c>
      <c r="C82" s="3"/>
      <c r="D82" s="3"/>
      <c r="E82" s="3"/>
      <c r="F82" s="3"/>
      <c r="G82" s="3"/>
      <c r="H82" s="3"/>
      <c r="I82" s="3"/>
    </row>
  </sheetData>
  <printOptions/>
  <pageMargins left="0.75" right="0.75" top="1" bottom="1" header="0.5" footer="0.5"/>
  <pageSetup fitToHeight="1" fitToWidth="1" horizontalDpi="600" verticalDpi="600" orientation="portrait" scale="56" r:id="rId1"/>
  <headerFooter alignWithMargins="0">
    <oddHeader>&amp;L&amp;F&amp;C&amp;A&amp;R&amp;D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H79"/>
  <sheetViews>
    <sheetView workbookViewId="0" topLeftCell="A28">
      <selection activeCell="A1" sqref="A1"/>
    </sheetView>
  </sheetViews>
  <sheetFormatPr defaultColWidth="9.140625" defaultRowHeight="12.75"/>
  <cols>
    <col min="2" max="2" width="10.7109375" style="46" bestFit="1" customWidth="1"/>
    <col min="3" max="3" width="69.7109375" style="0" customWidth="1"/>
    <col min="4" max="4" width="14.57421875" style="0" bestFit="1" customWidth="1"/>
    <col min="7" max="7" width="11.57421875" style="0" bestFit="1" customWidth="1"/>
  </cols>
  <sheetData>
    <row r="1" spans="1:8" ht="12.75">
      <c r="A1" s="3"/>
      <c r="B1" s="44"/>
      <c r="C1" s="3"/>
      <c r="D1" s="3"/>
      <c r="E1" s="3"/>
      <c r="F1" s="3"/>
      <c r="G1" s="3"/>
      <c r="H1" s="3"/>
    </row>
    <row r="2" spans="1:8" ht="12.75">
      <c r="A2" s="3"/>
      <c r="B2" s="77" t="s">
        <v>68</v>
      </c>
      <c r="C2" s="3"/>
      <c r="D2" s="3"/>
      <c r="E2" s="3"/>
      <c r="F2" s="3"/>
      <c r="G2" s="3"/>
      <c r="H2" s="3"/>
    </row>
    <row r="3" spans="1:8" ht="12.75">
      <c r="A3" s="3"/>
      <c r="B3" s="44"/>
      <c r="C3" s="3"/>
      <c r="D3" s="3"/>
      <c r="E3" s="4"/>
      <c r="F3" s="3"/>
      <c r="G3" s="3"/>
      <c r="H3" s="3"/>
    </row>
    <row r="4" spans="1:8" ht="12.75">
      <c r="A4" s="3"/>
      <c r="B4" s="75" t="s">
        <v>117</v>
      </c>
      <c r="C4" s="3"/>
      <c r="D4" s="3"/>
      <c r="E4" s="4" t="s">
        <v>28</v>
      </c>
      <c r="F4" s="3"/>
      <c r="G4" s="3"/>
      <c r="H4" s="3"/>
    </row>
    <row r="5" spans="1:8" ht="12.75">
      <c r="A5" s="4"/>
      <c r="B5" s="44"/>
      <c r="C5" s="3"/>
      <c r="D5" s="3"/>
      <c r="E5" s="4" t="s">
        <v>29</v>
      </c>
      <c r="F5" s="3"/>
      <c r="G5" s="3"/>
      <c r="H5" s="3"/>
    </row>
    <row r="6" spans="1:8" ht="12.75">
      <c r="A6" s="3"/>
      <c r="B6" s="44"/>
      <c r="C6" s="5" t="s">
        <v>1</v>
      </c>
      <c r="D6" s="3"/>
      <c r="E6" s="3"/>
      <c r="F6" s="3"/>
      <c r="G6" s="3"/>
      <c r="H6" s="3"/>
    </row>
    <row r="7" spans="1:8" ht="12.75">
      <c r="A7" s="3"/>
      <c r="B7" s="44"/>
      <c r="C7" s="3"/>
      <c r="D7" s="4"/>
      <c r="F7" s="6" t="s">
        <v>30</v>
      </c>
      <c r="G7" s="3"/>
      <c r="H7" s="3"/>
    </row>
    <row r="8" spans="1:8" ht="12.75" customHeight="1">
      <c r="A8" s="3"/>
      <c r="B8" s="6"/>
      <c r="C8" s="4" t="s">
        <v>0</v>
      </c>
      <c r="D8" s="4"/>
      <c r="E8" s="15" t="s">
        <v>31</v>
      </c>
      <c r="F8" s="15" t="s">
        <v>32</v>
      </c>
      <c r="G8" s="16" t="s">
        <v>33</v>
      </c>
      <c r="H8" s="13"/>
    </row>
    <row r="9" spans="1:8" ht="12.75" customHeight="1">
      <c r="A9" s="3"/>
      <c r="B9" s="7"/>
      <c r="C9" s="81" t="str">
        <f>+'Target Groups'!C9</f>
        <v>Deployed and mission critical personnel</v>
      </c>
      <c r="D9" s="54"/>
      <c r="E9" s="25">
        <v>1</v>
      </c>
      <c r="F9" s="25">
        <v>1</v>
      </c>
      <c r="G9" s="26">
        <v>1</v>
      </c>
      <c r="H9" s="13"/>
    </row>
    <row r="10" spans="1:8" ht="12.75" customHeight="1">
      <c r="A10" s="3"/>
      <c r="B10" s="7"/>
      <c r="C10" s="42" t="str">
        <f>+'Target Groups'!C10</f>
        <v>  </v>
      </c>
      <c r="D10" s="12"/>
      <c r="E10" s="13"/>
      <c r="F10" s="13"/>
      <c r="G10" s="13"/>
      <c r="H10" s="13"/>
    </row>
    <row r="11" spans="1:8" ht="12.75" customHeight="1">
      <c r="A11" s="3"/>
      <c r="B11" s="7"/>
      <c r="C11" s="42" t="str">
        <f>+'Target Groups'!C11</f>
        <v>Essential support and sustainment personnel</v>
      </c>
      <c r="D11" s="12"/>
      <c r="E11" s="13">
        <v>2</v>
      </c>
      <c r="F11" s="13">
        <v>2</v>
      </c>
      <c r="G11" s="13">
        <v>2</v>
      </c>
      <c r="H11" s="13"/>
    </row>
    <row r="12" spans="1:8" ht="12.75" customHeight="1">
      <c r="A12" s="3"/>
      <c r="B12" s="7"/>
      <c r="C12" s="42" t="str">
        <f>+'Target Groups'!C12</f>
        <v>Intelligence services</v>
      </c>
      <c r="D12" s="12"/>
      <c r="E12" s="13">
        <v>2</v>
      </c>
      <c r="F12" s="13">
        <v>2</v>
      </c>
      <c r="G12" s="13">
        <v>2</v>
      </c>
      <c r="H12" s="13"/>
    </row>
    <row r="13" spans="1:8" ht="12.75" customHeight="1">
      <c r="A13" s="3"/>
      <c r="B13" s="7"/>
      <c r="C13" s="42" t="str">
        <f>+'Target Groups'!C13</f>
        <v>Border protection personnel</v>
      </c>
      <c r="D13" s="12"/>
      <c r="E13" s="13">
        <v>2</v>
      </c>
      <c r="F13" s="13">
        <v>2</v>
      </c>
      <c r="G13" s="13">
        <v>2</v>
      </c>
      <c r="H13" s="13"/>
    </row>
    <row r="14" spans="1:8" ht="12.75" customHeight="1">
      <c r="A14" s="3"/>
      <c r="B14" s="7"/>
      <c r="C14" s="42" t="str">
        <f>+'Target Groups'!C14</f>
        <v>National Guard personnel </v>
      </c>
      <c r="D14" s="12"/>
      <c r="E14" s="13">
        <v>2</v>
      </c>
      <c r="F14" s="13">
        <v>2</v>
      </c>
      <c r="G14" s="13">
        <v>2</v>
      </c>
      <c r="H14" s="13"/>
    </row>
    <row r="15" spans="1:8" ht="12.75" customHeight="1">
      <c r="A15" s="3"/>
      <c r="B15" s="7"/>
      <c r="C15" s="81" t="str">
        <f>+'Target Groups'!C15</f>
        <v>Other domestic national security personnel</v>
      </c>
      <c r="D15" s="54"/>
      <c r="E15" s="25">
        <v>2</v>
      </c>
      <c r="F15" s="25">
        <v>2</v>
      </c>
      <c r="G15" s="26">
        <v>2</v>
      </c>
      <c r="H15" s="13"/>
    </row>
    <row r="16" spans="1:8" ht="12.75" customHeight="1">
      <c r="A16" s="3"/>
      <c r="B16" s="7"/>
      <c r="C16" s="42" t="str">
        <f>+'Target Groups'!C16</f>
        <v>  </v>
      </c>
      <c r="D16" s="12"/>
      <c r="E16" s="13"/>
      <c r="F16" s="13"/>
      <c r="G16" s="13"/>
      <c r="H16" s="13"/>
    </row>
    <row r="17" spans="1:8" ht="12.75" customHeight="1">
      <c r="A17" s="3"/>
      <c r="B17" s="7"/>
      <c r="C17" s="81" t="str">
        <f>+'Target Groups'!C17</f>
        <v>Other active duty &amp; essential support personnel</v>
      </c>
      <c r="D17" s="54"/>
      <c r="E17" s="25">
        <v>3</v>
      </c>
      <c r="F17" s="25">
        <v>3</v>
      </c>
      <c r="G17" s="82">
        <v>4</v>
      </c>
      <c r="H17" s="13"/>
    </row>
    <row r="18" spans="1:8" ht="12.75" customHeight="1">
      <c r="A18" s="3"/>
      <c r="B18" s="7"/>
      <c r="C18" s="42" t="str">
        <f>+'Target Groups'!C18</f>
        <v>  </v>
      </c>
      <c r="D18" s="12"/>
      <c r="E18" s="13"/>
      <c r="F18" s="13"/>
      <c r="G18" s="13"/>
      <c r="H18" s="13"/>
    </row>
    <row r="19" spans="1:8" ht="12.75" customHeight="1">
      <c r="A19" s="3"/>
      <c r="B19" s="7"/>
      <c r="C19" s="42" t="str">
        <f>+'Target Groups'!C19</f>
        <v>  </v>
      </c>
      <c r="D19" s="12"/>
      <c r="E19" s="13"/>
      <c r="F19" s="13"/>
      <c r="G19" s="13"/>
      <c r="H19" s="13"/>
    </row>
    <row r="20" spans="1:8" ht="12.75" customHeight="1">
      <c r="A20" s="3"/>
      <c r="B20" s="44"/>
      <c r="C20" s="47" t="str">
        <f>+'Target Groups'!C20</f>
        <v>Health Care &amp; Community Support Services (HC/CSS)</v>
      </c>
      <c r="D20" s="12"/>
      <c r="E20" s="13"/>
      <c r="F20" s="13"/>
      <c r="G20" s="14"/>
      <c r="H20" s="3"/>
    </row>
    <row r="21" spans="1:8" ht="12.75" customHeight="1">
      <c r="A21" s="3"/>
      <c r="B21" s="44"/>
      <c r="C21" s="47" t="str">
        <f>+'Target Groups'!C21</f>
        <v>  </v>
      </c>
      <c r="D21" s="12"/>
      <c r="E21" s="13"/>
      <c r="F21" s="13"/>
      <c r="G21" s="14"/>
      <c r="H21" s="3"/>
    </row>
    <row r="22" spans="1:8" ht="12.75" customHeight="1">
      <c r="A22" s="3"/>
      <c r="B22" s="6"/>
      <c r="C22" s="47" t="str">
        <f>+'Target Groups'!C22</f>
        <v>Target Group</v>
      </c>
      <c r="D22" s="12"/>
      <c r="E22" s="13"/>
      <c r="F22" s="13"/>
      <c r="G22" s="14"/>
      <c r="H22" s="3"/>
    </row>
    <row r="23" spans="1:8" ht="12.75" customHeight="1">
      <c r="A23" s="3"/>
      <c r="B23" s="7"/>
      <c r="C23" s="42" t="str">
        <f>+'Target Groups'!C23</f>
        <v>Public health personnel</v>
      </c>
      <c r="D23" s="12"/>
      <c r="E23" s="14">
        <v>1</v>
      </c>
      <c r="F23" s="14">
        <v>1</v>
      </c>
      <c r="G23" s="14">
        <v>1</v>
      </c>
      <c r="H23" s="3"/>
    </row>
    <row r="24" spans="1:8" ht="12.75" customHeight="1">
      <c r="A24" s="3"/>
      <c r="B24" s="7"/>
      <c r="C24" s="42" t="str">
        <f>+'Target Groups'!C24</f>
        <v>Inpatient health care providers</v>
      </c>
      <c r="D24" s="12"/>
      <c r="E24" s="14">
        <v>1</v>
      </c>
      <c r="F24" s="14">
        <v>1</v>
      </c>
      <c r="G24" s="14">
        <v>1</v>
      </c>
      <c r="H24" s="3"/>
    </row>
    <row r="25" spans="1:8" ht="12.75" customHeight="1">
      <c r="A25" s="3"/>
      <c r="B25" s="7"/>
      <c r="C25" s="42" t="str">
        <f>+'Target Groups'!C25</f>
        <v>Outpatient and home health care providers</v>
      </c>
      <c r="D25" s="12"/>
      <c r="E25" s="14">
        <v>1</v>
      </c>
      <c r="F25" s="14">
        <v>1</v>
      </c>
      <c r="G25" s="14">
        <v>1</v>
      </c>
      <c r="H25" s="3"/>
    </row>
    <row r="26" spans="1:8" ht="12.75" customHeight="1">
      <c r="A26" s="3"/>
      <c r="B26" s="7"/>
      <c r="C26" s="81" t="str">
        <f>+'Target Groups'!C26</f>
        <v>Health care providers in long-term care facilities (LTCFs)</v>
      </c>
      <c r="D26" s="54"/>
      <c r="E26" s="26">
        <v>1</v>
      </c>
      <c r="F26" s="26">
        <v>1</v>
      </c>
      <c r="G26" s="26">
        <v>1</v>
      </c>
      <c r="H26" s="3"/>
    </row>
    <row r="27" spans="1:8" ht="12.75" customHeight="1">
      <c r="A27" s="3"/>
      <c r="B27" s="7"/>
      <c r="C27" s="42" t="str">
        <f>+'Target Groups'!C27</f>
        <v>  </v>
      </c>
      <c r="D27" s="12"/>
      <c r="E27" s="14"/>
      <c r="F27" s="14"/>
      <c r="G27" s="14"/>
      <c r="H27" s="3"/>
    </row>
    <row r="28" spans="1:8" ht="12.75" customHeight="1">
      <c r="A28" s="3"/>
      <c r="B28" s="7"/>
      <c r="C28" s="42" t="str">
        <f>+'Target Groups'!C28</f>
        <v>Community support and emergency management personnel</v>
      </c>
      <c r="D28" s="12"/>
      <c r="E28" s="14">
        <v>2</v>
      </c>
      <c r="F28" s="14">
        <v>2</v>
      </c>
      <c r="G28" s="17">
        <v>4</v>
      </c>
      <c r="H28" s="3"/>
    </row>
    <row r="29" spans="1:8" ht="12.75" customHeight="1">
      <c r="A29" s="3"/>
      <c r="B29" s="7"/>
      <c r="C29" s="42" t="str">
        <f>+'Target Groups'!C29</f>
        <v>Pharmacists</v>
      </c>
      <c r="D29" s="12"/>
      <c r="E29" s="14">
        <v>2</v>
      </c>
      <c r="F29" s="14">
        <v>2</v>
      </c>
      <c r="G29" s="17">
        <v>4</v>
      </c>
      <c r="H29" s="3"/>
    </row>
    <row r="30" spans="1:8" ht="12.75" customHeight="1">
      <c r="A30" s="3"/>
      <c r="B30" s="7"/>
      <c r="C30" s="81" t="str">
        <f>+'Target Groups'!C30</f>
        <v>Mortuary services personnel</v>
      </c>
      <c r="D30" s="54"/>
      <c r="E30" s="26">
        <v>2</v>
      </c>
      <c r="F30" s="26">
        <v>2</v>
      </c>
      <c r="G30" s="82">
        <v>4</v>
      </c>
      <c r="H30" s="3"/>
    </row>
    <row r="31" spans="1:8" ht="12.75" customHeight="1">
      <c r="A31" s="3"/>
      <c r="B31" s="7"/>
      <c r="C31" s="42" t="str">
        <f>+'Target Groups'!C31</f>
        <v>  </v>
      </c>
      <c r="D31" s="12"/>
      <c r="E31" s="14"/>
      <c r="F31" s="14"/>
      <c r="G31" s="14"/>
      <c r="H31" s="3"/>
    </row>
    <row r="32" spans="1:8" ht="12.75" customHeight="1">
      <c r="A32" s="3"/>
      <c r="B32" s="7"/>
      <c r="C32" s="81" t="str">
        <f>+'Target Groups'!C32</f>
        <v>Other important health care personnel</v>
      </c>
      <c r="D32" s="54"/>
      <c r="E32" s="26">
        <v>3</v>
      </c>
      <c r="F32" s="26">
        <v>3</v>
      </c>
      <c r="G32" s="82">
        <v>4</v>
      </c>
      <c r="H32" s="3"/>
    </row>
    <row r="33" spans="1:8" ht="12.75" customHeight="1">
      <c r="A33" s="3"/>
      <c r="B33" s="44"/>
      <c r="C33" s="42" t="str">
        <f>+'Target Groups'!C33</f>
        <v>  </v>
      </c>
      <c r="D33" s="12"/>
      <c r="E33" s="14"/>
      <c r="F33" s="14"/>
      <c r="G33" s="14"/>
      <c r="H33" s="3"/>
    </row>
    <row r="34" spans="1:8" ht="12.75" customHeight="1">
      <c r="A34" s="3"/>
      <c r="B34" s="44"/>
      <c r="C34" s="42" t="str">
        <f>+'Target Groups'!C34</f>
        <v>  </v>
      </c>
      <c r="D34" s="12"/>
      <c r="E34" s="14"/>
      <c r="F34" s="14"/>
      <c r="G34" s="14"/>
      <c r="H34" s="3"/>
    </row>
    <row r="35" spans="1:8" ht="12.75" customHeight="1">
      <c r="A35" s="3"/>
      <c r="B35" s="6"/>
      <c r="C35" s="47" t="str">
        <f>+'Target Groups'!C35</f>
        <v>Critical Infrastructure (CI)</v>
      </c>
      <c r="D35" s="12"/>
      <c r="E35" s="14"/>
      <c r="F35" s="14"/>
      <c r="G35" s="14"/>
      <c r="H35" s="3"/>
    </row>
    <row r="36" spans="1:8" ht="12.75" customHeight="1">
      <c r="A36" s="3"/>
      <c r="B36" s="7"/>
      <c r="C36" s="47" t="str">
        <f>+'Target Groups'!C36</f>
        <v>  </v>
      </c>
      <c r="D36" s="12"/>
      <c r="E36" s="14"/>
      <c r="F36" s="14"/>
      <c r="G36" s="14"/>
      <c r="H36" s="3"/>
    </row>
    <row r="37" spans="1:8" ht="12.75" customHeight="1">
      <c r="A37" s="3"/>
      <c r="B37" s="7"/>
      <c r="C37" s="47" t="str">
        <f>+'Target Groups'!C37</f>
        <v>Target Group</v>
      </c>
      <c r="D37" s="12"/>
      <c r="E37" s="14"/>
      <c r="F37" s="14"/>
      <c r="G37" s="14"/>
      <c r="H37" s="3"/>
    </row>
    <row r="38" spans="1:8" ht="12.75" customHeight="1">
      <c r="A38" s="3"/>
      <c r="B38" s="7"/>
      <c r="C38" s="42" t="str">
        <f>+'Target Groups'!C38</f>
        <v>Emergency Medical Services personnel (EMS, law enforcement, fire services)</v>
      </c>
      <c r="D38" s="12"/>
      <c r="E38" s="14">
        <v>1</v>
      </c>
      <c r="F38" s="14">
        <v>1</v>
      </c>
      <c r="G38" s="14">
        <v>1</v>
      </c>
      <c r="H38" s="3"/>
    </row>
    <row r="39" spans="1:8" ht="12.75" customHeight="1">
      <c r="A39" s="3"/>
      <c r="B39" s="7"/>
      <c r="C39" s="81" t="str">
        <f>+'Target Groups'!C39</f>
        <v>Manufacturers of pandemic vaccine and antivirals</v>
      </c>
      <c r="D39" s="54"/>
      <c r="E39" s="26">
        <v>1</v>
      </c>
      <c r="F39" s="26">
        <v>1</v>
      </c>
      <c r="G39" s="26">
        <v>1</v>
      </c>
      <c r="H39" s="3"/>
    </row>
    <row r="40" spans="1:8" ht="12.75" customHeight="1">
      <c r="A40" s="3"/>
      <c r="B40" s="7"/>
      <c r="C40" s="42" t="str">
        <f>+'Target Groups'!C40</f>
        <v>  </v>
      </c>
      <c r="D40" s="12"/>
      <c r="E40" s="14"/>
      <c r="F40" s="14"/>
      <c r="G40" s="14"/>
      <c r="H40" s="3"/>
    </row>
    <row r="41" spans="1:8" ht="12.75" customHeight="1">
      <c r="A41" s="3"/>
      <c r="B41" s="7"/>
      <c r="C41" s="42" t="str">
        <f>+'Target Groups'!C41</f>
        <v>Communications/IT personnel</v>
      </c>
      <c r="D41" s="12"/>
      <c r="E41" s="14">
        <v>2</v>
      </c>
      <c r="F41" s="14">
        <v>2</v>
      </c>
      <c r="G41" s="17">
        <v>4</v>
      </c>
      <c r="H41" s="3"/>
    </row>
    <row r="42" spans="1:8" ht="12.75" customHeight="1">
      <c r="A42" s="3"/>
      <c r="B42" s="7"/>
      <c r="C42" s="42" t="str">
        <f>+'Target Groups'!C42</f>
        <v>Electricity, nuclear, oil &amp; gas personnel</v>
      </c>
      <c r="D42" s="12"/>
      <c r="E42" s="14">
        <v>2</v>
      </c>
      <c r="F42" s="14">
        <v>2</v>
      </c>
      <c r="G42" s="17">
        <v>4</v>
      </c>
      <c r="H42" s="3"/>
    </row>
    <row r="43" spans="1:8" ht="12.75" customHeight="1">
      <c r="A43" s="3"/>
      <c r="B43" s="7"/>
      <c r="C43" s="42" t="str">
        <f>+'Target Groups'!C43</f>
        <v>Water sector personnel</v>
      </c>
      <c r="D43" s="12"/>
      <c r="E43" s="14">
        <v>2</v>
      </c>
      <c r="F43" s="14">
        <v>2</v>
      </c>
      <c r="G43" s="17">
        <v>4</v>
      </c>
      <c r="H43" s="3"/>
    </row>
    <row r="44" spans="1:8" ht="12.75" customHeight="1">
      <c r="A44" s="3"/>
      <c r="B44" s="7"/>
      <c r="C44" s="42" t="str">
        <f>+'Target Groups'!C44</f>
        <v>Financial clearing &amp; settlement personnel</v>
      </c>
      <c r="D44" s="12"/>
      <c r="E44" s="14">
        <v>2</v>
      </c>
      <c r="F44" s="14">
        <v>2</v>
      </c>
      <c r="G44" s="17">
        <v>4</v>
      </c>
      <c r="H44" s="3"/>
    </row>
    <row r="45" spans="1:8" ht="12.75" customHeight="1">
      <c r="A45" s="3"/>
      <c r="B45" s="7"/>
      <c r="C45" s="81" t="str">
        <f>+'Target Groups'!C45</f>
        <v>Critical operational &amp; regulatory government personnel</v>
      </c>
      <c r="D45" s="54"/>
      <c r="E45" s="26">
        <v>2</v>
      </c>
      <c r="F45" s="26">
        <v>2</v>
      </c>
      <c r="G45" s="82">
        <v>4</v>
      </c>
      <c r="H45" s="3"/>
    </row>
    <row r="46" spans="1:8" ht="12.75" customHeight="1">
      <c r="A46" s="3"/>
      <c r="B46" s="7"/>
      <c r="C46" s="42" t="str">
        <f>+'Target Groups'!C46</f>
        <v>  </v>
      </c>
      <c r="D46" s="12"/>
      <c r="E46" s="14"/>
      <c r="F46" s="14"/>
      <c r="G46" s="14"/>
      <c r="H46" s="3"/>
    </row>
    <row r="47" spans="1:8" ht="12.75" customHeight="1">
      <c r="A47" s="3"/>
      <c r="B47" s="7"/>
      <c r="C47" s="42" t="str">
        <f>+'Target Groups'!C47</f>
        <v>  </v>
      </c>
      <c r="D47" s="12"/>
      <c r="E47" s="14"/>
      <c r="F47" s="17"/>
      <c r="G47" s="17"/>
      <c r="H47" s="3"/>
    </row>
    <row r="48" spans="1:8" ht="12.75" customHeight="1">
      <c r="A48" s="3"/>
      <c r="B48" s="7"/>
      <c r="C48" s="42" t="str">
        <f>+'Target Groups'!C48</f>
        <v>Banking and finance sector personnel</v>
      </c>
      <c r="D48" s="12"/>
      <c r="E48" s="14">
        <v>3</v>
      </c>
      <c r="F48" s="17">
        <v>4</v>
      </c>
      <c r="G48" s="17">
        <v>4</v>
      </c>
      <c r="H48" s="3"/>
    </row>
    <row r="49" spans="1:8" ht="12.75" customHeight="1">
      <c r="A49" s="3"/>
      <c r="B49" s="7"/>
      <c r="C49" s="42" t="str">
        <f>+'Target Groups'!C49</f>
        <v>Chemical sector personnel</v>
      </c>
      <c r="D49" s="12"/>
      <c r="E49" s="14">
        <v>3</v>
      </c>
      <c r="F49" s="17">
        <v>4</v>
      </c>
      <c r="G49" s="17">
        <v>4</v>
      </c>
      <c r="H49" s="3"/>
    </row>
    <row r="50" spans="1:8" ht="12.75" customHeight="1">
      <c r="A50" s="3"/>
      <c r="B50" s="7"/>
      <c r="C50" s="42" t="str">
        <f>+'Target Groups'!C50</f>
        <v>Food and agriculture sector personnel</v>
      </c>
      <c r="D50" s="12"/>
      <c r="E50" s="14">
        <v>3</v>
      </c>
      <c r="F50" s="17">
        <v>4</v>
      </c>
      <c r="G50" s="17">
        <v>4</v>
      </c>
      <c r="H50" s="3"/>
    </row>
    <row r="51" spans="1:8" ht="12.75" customHeight="1">
      <c r="A51" s="3"/>
      <c r="B51" s="7"/>
      <c r="C51" s="42" t="str">
        <f>+'Target Groups'!C51</f>
        <v>Pharmaceutical sector personnel</v>
      </c>
      <c r="D51" s="12"/>
      <c r="E51" s="14">
        <v>3</v>
      </c>
      <c r="F51" s="17">
        <v>4</v>
      </c>
      <c r="G51" s="17">
        <v>4</v>
      </c>
      <c r="H51" s="3"/>
    </row>
    <row r="52" spans="1:8" ht="12.75" customHeight="1">
      <c r="A52" s="3"/>
      <c r="B52" s="7"/>
      <c r="C52" s="42" t="str">
        <f>+'Target Groups'!C52</f>
        <v>Postal and shipping sector personnel</v>
      </c>
      <c r="D52" s="12"/>
      <c r="E52" s="14">
        <v>3</v>
      </c>
      <c r="F52" s="17">
        <v>4</v>
      </c>
      <c r="G52" s="17">
        <v>4</v>
      </c>
      <c r="H52" s="3"/>
    </row>
    <row r="53" spans="1:8" ht="12.75" customHeight="1">
      <c r="A53" s="3"/>
      <c r="B53" s="7"/>
      <c r="C53" s="42" t="str">
        <f>+'Target Groups'!C53</f>
        <v>Transportation section personnel</v>
      </c>
      <c r="D53" s="12"/>
      <c r="E53" s="14">
        <v>3</v>
      </c>
      <c r="F53" s="17">
        <v>4</v>
      </c>
      <c r="G53" s="17">
        <v>4</v>
      </c>
      <c r="H53" s="3"/>
    </row>
    <row r="54" spans="1:8" ht="12.75" customHeight="1">
      <c r="A54" s="3"/>
      <c r="B54" s="7"/>
      <c r="C54" s="81" t="str">
        <f>+'Target Groups'!C54</f>
        <v>Other critical government personnel</v>
      </c>
      <c r="D54" s="54"/>
      <c r="E54" s="26">
        <v>3</v>
      </c>
      <c r="F54" s="82">
        <v>4</v>
      </c>
      <c r="G54" s="82">
        <v>4</v>
      </c>
      <c r="H54" s="3"/>
    </row>
    <row r="55" spans="1:8" ht="12.75" customHeight="1">
      <c r="A55" s="3"/>
      <c r="B55" s="7"/>
      <c r="C55" s="42" t="str">
        <f>+'Target Groups'!C55</f>
        <v>  </v>
      </c>
      <c r="D55" s="12"/>
      <c r="E55" s="14"/>
      <c r="F55" s="14"/>
      <c r="G55" s="14"/>
      <c r="H55" s="3"/>
    </row>
    <row r="56" spans="1:8" ht="12.75" customHeight="1">
      <c r="A56" s="3"/>
      <c r="B56" s="44"/>
      <c r="C56" s="42" t="str">
        <f>+'Target Groups'!C56</f>
        <v>  </v>
      </c>
      <c r="D56" s="12"/>
      <c r="E56" s="14"/>
      <c r="F56" s="14"/>
      <c r="G56" s="14"/>
      <c r="H56" s="3"/>
    </row>
    <row r="57" spans="1:8" ht="12.75" customHeight="1">
      <c r="A57" s="3"/>
      <c r="B57" s="44"/>
      <c r="C57" s="47" t="str">
        <f>+'Target Groups'!C57</f>
        <v>General Population (GP)</v>
      </c>
      <c r="D57" s="12"/>
      <c r="E57" s="14"/>
      <c r="F57" s="14"/>
      <c r="G57" s="14"/>
      <c r="H57" s="3"/>
    </row>
    <row r="58" spans="1:8" ht="12.75" customHeight="1">
      <c r="A58" s="3"/>
      <c r="B58" s="44"/>
      <c r="C58" s="47" t="str">
        <f>+'Target Groups'!C58</f>
        <v>  </v>
      </c>
      <c r="D58" s="12"/>
      <c r="E58" s="14"/>
      <c r="F58" s="14"/>
      <c r="G58" s="14"/>
      <c r="H58" s="3"/>
    </row>
    <row r="59" spans="1:8" ht="12.75" customHeight="1">
      <c r="A59" s="3"/>
      <c r="B59" s="6"/>
      <c r="C59" s="47" t="str">
        <f>+'Target Groups'!C59</f>
        <v>Target Group</v>
      </c>
      <c r="D59" s="12"/>
      <c r="E59" s="14"/>
      <c r="F59" s="14"/>
      <c r="G59" s="14"/>
      <c r="H59" s="3"/>
    </row>
    <row r="60" spans="1:8" ht="12.75" customHeight="1">
      <c r="A60" s="3"/>
      <c r="B60" s="7"/>
      <c r="C60" s="42" t="str">
        <f>+'Target Groups'!C60</f>
        <v>Pregnant women</v>
      </c>
      <c r="D60" s="12"/>
      <c r="E60" s="14">
        <v>1</v>
      </c>
      <c r="F60" s="14">
        <v>1</v>
      </c>
      <c r="G60" s="14">
        <v>1</v>
      </c>
      <c r="H60" s="3"/>
    </row>
    <row r="61" spans="1:8" ht="12.75" customHeight="1">
      <c r="A61" s="3"/>
      <c r="B61" s="7"/>
      <c r="C61" s="81" t="str">
        <f>+'Target Groups'!C61</f>
        <v>Infants and toddlers, 6 – 35 months old</v>
      </c>
      <c r="D61" s="54"/>
      <c r="E61" s="26">
        <v>1</v>
      </c>
      <c r="F61" s="26">
        <v>1</v>
      </c>
      <c r="G61" s="26">
        <v>1</v>
      </c>
      <c r="H61" s="3"/>
    </row>
    <row r="62" spans="1:8" ht="12.75" customHeight="1">
      <c r="A62" s="3"/>
      <c r="B62" s="7"/>
      <c r="C62" s="42" t="str">
        <f>+'Target Groups'!C62</f>
        <v>  </v>
      </c>
      <c r="D62" s="12"/>
      <c r="E62" s="14"/>
      <c r="F62" s="14"/>
      <c r="G62" s="14"/>
      <c r="H62" s="3"/>
    </row>
    <row r="63" spans="1:8" ht="12.75" customHeight="1">
      <c r="A63" s="3"/>
      <c r="B63" s="7"/>
      <c r="C63" s="42" t="str">
        <f>+'Target Groups'!C63</f>
        <v>Household contacts of infants under 6 months old</v>
      </c>
      <c r="D63" s="12"/>
      <c r="E63" s="14">
        <v>2</v>
      </c>
      <c r="F63" s="14">
        <v>2</v>
      </c>
      <c r="G63" s="14">
        <v>2</v>
      </c>
      <c r="H63" s="3"/>
    </row>
    <row r="64" spans="1:8" ht="12.75" customHeight="1">
      <c r="A64" s="3"/>
      <c r="B64" s="7"/>
      <c r="C64" s="42" t="str">
        <f>+'Target Groups'!C64</f>
        <v>Children 3 – 18 years old with high-risk medical conditions</v>
      </c>
      <c r="D64" s="12"/>
      <c r="E64" s="14">
        <v>2</v>
      </c>
      <c r="F64" s="14">
        <v>2</v>
      </c>
      <c r="G64" s="14">
        <v>2</v>
      </c>
      <c r="H64" s="3"/>
    </row>
    <row r="65" spans="1:8" ht="12.75" customHeight="1">
      <c r="A65" s="3"/>
      <c r="B65" s="7"/>
      <c r="C65" s="81" t="str">
        <f>+'Target Groups'!C65</f>
        <v>Children 3 – 18 years old without high-risk medical conditions</v>
      </c>
      <c r="D65" s="54"/>
      <c r="E65" s="26">
        <v>3</v>
      </c>
      <c r="F65" s="26">
        <v>2</v>
      </c>
      <c r="G65" s="26">
        <v>3</v>
      </c>
      <c r="H65" s="3"/>
    </row>
    <row r="66" spans="1:8" ht="12.75" customHeight="1">
      <c r="A66" s="3"/>
      <c r="B66" s="7"/>
      <c r="C66" s="42" t="str">
        <f>+'Target Groups'!C66</f>
        <v>  </v>
      </c>
      <c r="D66" s="12"/>
      <c r="E66" s="14"/>
      <c r="F66" s="14"/>
      <c r="G66" s="14"/>
      <c r="H66" s="3"/>
    </row>
    <row r="67" spans="1:8" ht="12.75" customHeight="1">
      <c r="A67" s="3"/>
      <c r="B67" s="7"/>
      <c r="C67" s="42" t="str">
        <f>+'Target Groups'!C67</f>
        <v>Persons 19 – 64 years old with high risk medical conditions</v>
      </c>
      <c r="D67" s="12"/>
      <c r="E67" s="14">
        <v>4</v>
      </c>
      <c r="F67" s="14">
        <v>3</v>
      </c>
      <c r="G67" s="14">
        <v>2</v>
      </c>
      <c r="H67" s="3"/>
    </row>
    <row r="68" spans="1:8" ht="12.75" customHeight="1">
      <c r="A68" s="3"/>
      <c r="B68" s="7"/>
      <c r="C68" s="81" t="str">
        <f>+'Target Groups'!C68</f>
        <v>Persons 65 years and older</v>
      </c>
      <c r="D68" s="54"/>
      <c r="E68" s="26">
        <v>4</v>
      </c>
      <c r="F68" s="26">
        <v>3</v>
      </c>
      <c r="G68" s="26">
        <v>2</v>
      </c>
      <c r="H68" s="3"/>
    </row>
    <row r="69" spans="1:8" ht="12.75" customHeight="1">
      <c r="A69" s="3"/>
      <c r="B69" s="7"/>
      <c r="C69" s="42" t="str">
        <f>+'Target Groups'!C69</f>
        <v>  </v>
      </c>
      <c r="D69" s="12"/>
      <c r="E69" s="14"/>
      <c r="F69" s="14"/>
      <c r="G69" s="14"/>
      <c r="H69" s="3"/>
    </row>
    <row r="70" spans="1:8" ht="12.75" customHeight="1">
      <c r="A70" s="3"/>
      <c r="B70" s="7"/>
      <c r="C70" s="42" t="str">
        <f>+'Target Groups'!C70</f>
        <v>Healthy adults, 19 – 64 years old</v>
      </c>
      <c r="D70" s="12"/>
      <c r="E70" s="14">
        <v>5</v>
      </c>
      <c r="F70" s="14">
        <v>4</v>
      </c>
      <c r="G70" s="14">
        <v>4</v>
      </c>
      <c r="H70" s="3"/>
    </row>
    <row r="71" spans="1:8" ht="12.75" customHeight="1">
      <c r="A71" s="65"/>
      <c r="B71" s="66"/>
      <c r="C71" s="67"/>
      <c r="D71" s="65"/>
      <c r="E71" s="65"/>
      <c r="F71" s="65"/>
      <c r="G71" s="65"/>
      <c r="H71" s="65"/>
    </row>
    <row r="72" spans="1:8" ht="12.75" customHeight="1">
      <c r="A72" s="3"/>
      <c r="B72" s="44"/>
      <c r="C72" s="3"/>
      <c r="D72" s="3"/>
      <c r="E72" s="3"/>
      <c r="F72" s="3"/>
      <c r="G72" s="3"/>
      <c r="H72" s="3"/>
    </row>
    <row r="73" spans="1:8" ht="12.75">
      <c r="A73" s="3"/>
      <c r="B73" s="44"/>
      <c r="C73" s="3"/>
      <c r="D73" s="3"/>
      <c r="E73" s="3"/>
      <c r="F73" s="3"/>
      <c r="G73" s="3"/>
      <c r="H73" s="3"/>
    </row>
    <row r="74" spans="1:8" ht="12.75">
      <c r="A74" s="3"/>
      <c r="B74" s="78" t="s">
        <v>102</v>
      </c>
      <c r="C74" s="3"/>
      <c r="D74" s="3"/>
      <c r="E74" s="3"/>
      <c r="F74" s="3"/>
      <c r="G74" s="3"/>
      <c r="H74" s="3"/>
    </row>
    <row r="75" spans="1:8" ht="12.75">
      <c r="A75" s="3"/>
      <c r="B75" s="44"/>
      <c r="C75" s="3"/>
      <c r="D75" s="3"/>
      <c r="E75" s="3"/>
      <c r="F75" s="3"/>
      <c r="G75" s="3"/>
      <c r="H75" s="3"/>
    </row>
    <row r="76" spans="1:8" ht="12.75">
      <c r="A76" s="3"/>
      <c r="B76" s="44"/>
      <c r="C76" s="3"/>
      <c r="D76" s="3"/>
      <c r="E76" s="3"/>
      <c r="F76" s="3"/>
      <c r="G76" s="3"/>
      <c r="H76" s="3"/>
    </row>
    <row r="77" spans="1:8" ht="12.75">
      <c r="A77" s="3"/>
      <c r="B77" s="44"/>
      <c r="C77" s="3"/>
      <c r="D77" s="3"/>
      <c r="E77" s="3"/>
      <c r="F77" s="3"/>
      <c r="G77" s="3"/>
      <c r="H77" s="3"/>
    </row>
    <row r="78" spans="1:8" ht="12.75">
      <c r="A78" s="3"/>
      <c r="B78" s="44"/>
      <c r="C78" s="3"/>
      <c r="D78" s="3"/>
      <c r="E78" s="3"/>
      <c r="F78" s="3"/>
      <c r="G78" s="3"/>
      <c r="H78" s="3"/>
    </row>
    <row r="79" spans="1:8" ht="12.75">
      <c r="A79" s="3"/>
      <c r="B79" s="44"/>
      <c r="C79" s="3"/>
      <c r="D79" s="3"/>
      <c r="E79" s="3"/>
      <c r="F79" s="3"/>
      <c r="G79" s="3"/>
      <c r="H79" s="3"/>
    </row>
  </sheetData>
  <printOptions/>
  <pageMargins left="0.75" right="0.75" top="1" bottom="1" header="0.5" footer="0.5"/>
  <pageSetup fitToHeight="1" fitToWidth="1" horizontalDpi="600" verticalDpi="600" orientation="portrait" scale="64" r:id="rId1"/>
  <headerFooter alignWithMargins="0">
    <oddHeader>&amp;L&amp;F&amp;C&amp;A&amp;R&amp;D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I80"/>
  <sheetViews>
    <sheetView workbookViewId="0" topLeftCell="A1">
      <selection activeCell="A1" sqref="A1"/>
    </sheetView>
  </sheetViews>
  <sheetFormatPr defaultColWidth="9.140625" defaultRowHeight="12.75"/>
  <cols>
    <col min="2" max="2" width="10.7109375" style="46" bestFit="1" customWidth="1"/>
    <col min="3" max="3" width="69.7109375" style="46" customWidth="1"/>
    <col min="4" max="4" width="19.57421875" style="0" bestFit="1" customWidth="1"/>
    <col min="5" max="5" width="16.57421875" style="0" bestFit="1" customWidth="1"/>
    <col min="6" max="7" width="12.7109375" style="0" customWidth="1"/>
    <col min="8" max="8" width="11.421875" style="0" bestFit="1" customWidth="1"/>
  </cols>
  <sheetData>
    <row r="1" spans="1:9" ht="12.75">
      <c r="A1" s="3"/>
      <c r="B1" s="44"/>
      <c r="C1" s="44"/>
      <c r="D1" s="3"/>
      <c r="E1" s="3"/>
      <c r="F1" s="3"/>
      <c r="G1" s="3"/>
      <c r="H1" s="3"/>
      <c r="I1" s="3"/>
    </row>
    <row r="2" spans="1:9" ht="12.75">
      <c r="A2" s="3"/>
      <c r="B2" s="79" t="s">
        <v>70</v>
      </c>
      <c r="C2" s="44"/>
      <c r="D2" s="3"/>
      <c r="E2" s="3"/>
      <c r="F2" s="3"/>
      <c r="G2" s="3"/>
      <c r="H2" s="3"/>
      <c r="I2" s="3"/>
    </row>
    <row r="3" spans="1:9" ht="12.75">
      <c r="A3" s="3"/>
      <c r="B3" s="44"/>
      <c r="C3" s="44"/>
      <c r="D3" s="6" t="s">
        <v>77</v>
      </c>
      <c r="E3" s="6" t="s">
        <v>80</v>
      </c>
      <c r="F3" s="6" t="s">
        <v>80</v>
      </c>
      <c r="G3" s="6" t="s">
        <v>80</v>
      </c>
      <c r="H3" s="3"/>
      <c r="I3" s="3"/>
    </row>
    <row r="4" spans="1:9" ht="12.75">
      <c r="A4" s="3"/>
      <c r="B4" s="44"/>
      <c r="C4" s="44"/>
      <c r="D4" s="6" t="s">
        <v>79</v>
      </c>
      <c r="E4" s="6" t="s">
        <v>107</v>
      </c>
      <c r="F4" s="6" t="s">
        <v>81</v>
      </c>
      <c r="G4" s="6" t="s">
        <v>81</v>
      </c>
      <c r="H4" s="3"/>
      <c r="I4" s="3"/>
    </row>
    <row r="5" spans="1:9" ht="12.75">
      <c r="A5" s="4"/>
      <c r="B5" s="44"/>
      <c r="C5" s="44"/>
      <c r="D5" s="6" t="s">
        <v>78</v>
      </c>
      <c r="E5" s="6" t="s">
        <v>108</v>
      </c>
      <c r="F5" s="6" t="s">
        <v>82</v>
      </c>
      <c r="G5" s="6" t="s">
        <v>83</v>
      </c>
      <c r="H5" s="3"/>
      <c r="I5" s="3"/>
    </row>
    <row r="6" spans="1:9" ht="13.5" thickBot="1">
      <c r="A6" s="3"/>
      <c r="B6" s="44"/>
      <c r="C6" s="45" t="s">
        <v>1</v>
      </c>
      <c r="D6" s="60" t="s">
        <v>27</v>
      </c>
      <c r="E6" s="60" t="s">
        <v>27</v>
      </c>
      <c r="F6" s="60" t="s">
        <v>58</v>
      </c>
      <c r="G6" s="60" t="s">
        <v>58</v>
      </c>
      <c r="H6" s="60" t="s">
        <v>53</v>
      </c>
      <c r="I6" s="3"/>
    </row>
    <row r="7" spans="1:9" ht="12.75">
      <c r="A7" s="3"/>
      <c r="B7" s="44"/>
      <c r="C7" s="44"/>
      <c r="D7" s="3"/>
      <c r="E7" s="3"/>
      <c r="F7" s="3"/>
      <c r="G7" s="3"/>
      <c r="H7" s="3"/>
      <c r="I7" s="3"/>
    </row>
    <row r="8" spans="1:9" ht="12.75" customHeight="1">
      <c r="A8" s="3"/>
      <c r="B8" s="6"/>
      <c r="C8" s="43" t="s">
        <v>0</v>
      </c>
      <c r="D8" s="3"/>
      <c r="E8" s="3"/>
      <c r="F8" s="3"/>
      <c r="G8" s="3"/>
      <c r="H8" s="3"/>
      <c r="I8" s="3"/>
    </row>
    <row r="9" spans="1:9" ht="12.75" customHeight="1">
      <c r="A9" s="3"/>
      <c r="B9" s="7"/>
      <c r="C9" s="81" t="str">
        <f>+'Target Groups'!C9</f>
        <v>Deployed and mission critical personnel</v>
      </c>
      <c r="D9" s="54" t="str">
        <f>+Calculations!S9</f>
        <v> </v>
      </c>
      <c r="E9" s="54" t="str">
        <f>+Calculations!T9</f>
        <v> </v>
      </c>
      <c r="F9" s="54" t="str">
        <f>+Calculations!U9</f>
        <v> </v>
      </c>
      <c r="G9" s="54" t="str">
        <f>+Calculations!V9</f>
        <v> </v>
      </c>
      <c r="H9" s="55" t="str">
        <f>+Calculations!W9</f>
        <v> </v>
      </c>
      <c r="I9" s="3"/>
    </row>
    <row r="10" spans="1:9" ht="12.75" customHeight="1">
      <c r="A10" s="3"/>
      <c r="B10" s="7"/>
      <c r="C10" s="42" t="str">
        <f>+'Target Groups'!C10</f>
        <v>  </v>
      </c>
      <c r="D10" s="12" t="str">
        <f>+Calculations!S10</f>
        <v> </v>
      </c>
      <c r="E10" s="12" t="str">
        <f>+Calculations!T10</f>
        <v> </v>
      </c>
      <c r="F10" s="12" t="str">
        <f>+Calculations!U10</f>
        <v> </v>
      </c>
      <c r="G10" s="12" t="str">
        <f>+Calculations!V10</f>
        <v> </v>
      </c>
      <c r="H10" s="20" t="str">
        <f>+Calculations!W10</f>
        <v> </v>
      </c>
      <c r="I10" s="3"/>
    </row>
    <row r="11" spans="1:9" ht="12.75" customHeight="1">
      <c r="A11" s="3"/>
      <c r="B11" s="7"/>
      <c r="C11" s="42" t="str">
        <f>+'Target Groups'!C11</f>
        <v>Essential support and sustainment personnel</v>
      </c>
      <c r="D11" s="12" t="str">
        <f>+Calculations!S11</f>
        <v> </v>
      </c>
      <c r="E11" s="12" t="str">
        <f>+Calculations!T11</f>
        <v> </v>
      </c>
      <c r="F11" s="12" t="str">
        <f>+Calculations!U11</f>
        <v> </v>
      </c>
      <c r="G11" s="12" t="str">
        <f>+Calculations!V11</f>
        <v> </v>
      </c>
      <c r="H11" s="20" t="str">
        <f>+Calculations!W11</f>
        <v> </v>
      </c>
      <c r="I11" s="3"/>
    </row>
    <row r="12" spans="1:9" ht="12.75" customHeight="1">
      <c r="A12" s="3"/>
      <c r="B12" s="7"/>
      <c r="C12" s="42" t="str">
        <f>+'Target Groups'!C12</f>
        <v>Intelligence services</v>
      </c>
      <c r="D12" s="12" t="str">
        <f>+Calculations!S12</f>
        <v> </v>
      </c>
      <c r="E12" s="12" t="str">
        <f>+Calculations!T12</f>
        <v> </v>
      </c>
      <c r="F12" s="12" t="str">
        <f>+Calculations!U12</f>
        <v> </v>
      </c>
      <c r="G12" s="12" t="str">
        <f>+Calculations!V12</f>
        <v> </v>
      </c>
      <c r="H12" s="20" t="str">
        <f>+Calculations!W12</f>
        <v> </v>
      </c>
      <c r="I12" s="3"/>
    </row>
    <row r="13" spans="1:9" ht="12.75" customHeight="1">
      <c r="A13" s="3"/>
      <c r="B13" s="7"/>
      <c r="C13" s="42" t="str">
        <f>+'Target Groups'!C13</f>
        <v>Border protection personnel</v>
      </c>
      <c r="D13" s="12" t="str">
        <f>+Calculations!S13</f>
        <v> </v>
      </c>
      <c r="E13" s="12" t="str">
        <f>+Calculations!T13</f>
        <v> </v>
      </c>
      <c r="F13" s="12" t="str">
        <f>+Calculations!U13</f>
        <v> </v>
      </c>
      <c r="G13" s="12" t="str">
        <f>+Calculations!V13</f>
        <v> </v>
      </c>
      <c r="H13" s="20" t="str">
        <f>+Calculations!W13</f>
        <v> </v>
      </c>
      <c r="I13" s="3"/>
    </row>
    <row r="14" spans="1:9" ht="12.75" customHeight="1">
      <c r="A14" s="3"/>
      <c r="B14" s="7"/>
      <c r="C14" s="42" t="str">
        <f>+'Target Groups'!C14</f>
        <v>National Guard personnel </v>
      </c>
      <c r="D14" s="12" t="str">
        <f>+Calculations!S14</f>
        <v> </v>
      </c>
      <c r="E14" s="12" t="str">
        <f>+Calculations!T14</f>
        <v> </v>
      </c>
      <c r="F14" s="12" t="str">
        <f>+Calculations!U14</f>
        <v> </v>
      </c>
      <c r="G14" s="12" t="str">
        <f>+Calculations!V14</f>
        <v> </v>
      </c>
      <c r="H14" s="20" t="str">
        <f>+Calculations!W14</f>
        <v> </v>
      </c>
      <c r="I14" s="3"/>
    </row>
    <row r="15" spans="1:9" ht="12.75" customHeight="1">
      <c r="A15" s="3"/>
      <c r="B15" s="7"/>
      <c r="C15" s="81" t="str">
        <f>+'Target Groups'!C15</f>
        <v>Other domestic national security personnel</v>
      </c>
      <c r="D15" s="54" t="str">
        <f>+Calculations!S15</f>
        <v> </v>
      </c>
      <c r="E15" s="54" t="str">
        <f>+Calculations!T15</f>
        <v> </v>
      </c>
      <c r="F15" s="54" t="str">
        <f>+Calculations!U15</f>
        <v> </v>
      </c>
      <c r="G15" s="54" t="str">
        <f>+Calculations!V15</f>
        <v> </v>
      </c>
      <c r="H15" s="55" t="str">
        <f>+Calculations!W15</f>
        <v> </v>
      </c>
      <c r="I15" s="3"/>
    </row>
    <row r="16" spans="1:9" ht="12.75" customHeight="1">
      <c r="A16" s="3"/>
      <c r="B16" s="7"/>
      <c r="C16" s="42" t="str">
        <f>+'Target Groups'!C16</f>
        <v>  </v>
      </c>
      <c r="D16" s="12" t="str">
        <f>+Calculations!S16</f>
        <v> </v>
      </c>
      <c r="E16" s="12" t="str">
        <f>+Calculations!T16</f>
        <v> </v>
      </c>
      <c r="F16" s="12" t="str">
        <f>+Calculations!U16</f>
        <v> </v>
      </c>
      <c r="G16" s="12" t="str">
        <f>+Calculations!V16</f>
        <v> </v>
      </c>
      <c r="H16" s="20" t="str">
        <f>+Calculations!W16</f>
        <v> </v>
      </c>
      <c r="I16" s="3"/>
    </row>
    <row r="17" spans="1:9" ht="12.75" customHeight="1">
      <c r="A17" s="3"/>
      <c r="B17" s="7"/>
      <c r="C17" s="81" t="str">
        <f>+'Target Groups'!C17</f>
        <v>Other active duty &amp; essential support personnel</v>
      </c>
      <c r="D17" s="54" t="str">
        <f>+Calculations!S17</f>
        <v> </v>
      </c>
      <c r="E17" s="54" t="str">
        <f>+Calculations!T17</f>
        <v> </v>
      </c>
      <c r="F17" s="54" t="str">
        <f>+Calculations!U17</f>
        <v> </v>
      </c>
      <c r="G17" s="54" t="str">
        <f>+Calculations!V17</f>
        <v> </v>
      </c>
      <c r="H17" s="55" t="str">
        <f>+Calculations!W17</f>
        <v> </v>
      </c>
      <c r="I17" s="3"/>
    </row>
    <row r="18" spans="1:9" ht="12.75" customHeight="1">
      <c r="A18" s="3"/>
      <c r="B18" s="7"/>
      <c r="C18" s="42" t="str">
        <f>+'Target Groups'!C18</f>
        <v>  </v>
      </c>
      <c r="D18" s="12" t="str">
        <f>+Calculations!S18</f>
        <v> </v>
      </c>
      <c r="E18" s="12" t="str">
        <f>+Calculations!T18</f>
        <v> </v>
      </c>
      <c r="F18" s="12" t="str">
        <f>+Calculations!U18</f>
        <v> </v>
      </c>
      <c r="G18" s="12" t="str">
        <f>+Calculations!V18</f>
        <v> </v>
      </c>
      <c r="H18" s="20" t="str">
        <f>+Calculations!W18</f>
        <v> </v>
      </c>
      <c r="I18" s="3"/>
    </row>
    <row r="19" spans="1:9" ht="12.75" customHeight="1">
      <c r="A19" s="3"/>
      <c r="B19" s="7"/>
      <c r="C19" s="42" t="str">
        <f>+'Target Groups'!C19</f>
        <v>  </v>
      </c>
      <c r="D19" s="12" t="str">
        <f>+Calculations!S19</f>
        <v> </v>
      </c>
      <c r="E19" s="12" t="str">
        <f>+Calculations!T19</f>
        <v> </v>
      </c>
      <c r="F19" s="12" t="str">
        <f>+Calculations!U19</f>
        <v> </v>
      </c>
      <c r="G19" s="12" t="str">
        <f>+Calculations!V19</f>
        <v> </v>
      </c>
      <c r="H19" s="20" t="str">
        <f>+Calculations!W19</f>
        <v> </v>
      </c>
      <c r="I19" s="3"/>
    </row>
    <row r="20" spans="1:9" ht="12.75" customHeight="1">
      <c r="A20" s="3"/>
      <c r="B20" s="44"/>
      <c r="C20" s="47" t="str">
        <f>+'Target Groups'!C20</f>
        <v>Health Care &amp; Community Support Services (HC/CSS)</v>
      </c>
      <c r="D20" s="12" t="str">
        <f>+Calculations!S20</f>
        <v> </v>
      </c>
      <c r="E20" s="12" t="str">
        <f>+Calculations!T20</f>
        <v> </v>
      </c>
      <c r="F20" s="12" t="str">
        <f>+Calculations!U20</f>
        <v> </v>
      </c>
      <c r="G20" s="12" t="str">
        <f>+Calculations!V20</f>
        <v> </v>
      </c>
      <c r="H20" s="20" t="str">
        <f>+Calculations!W20</f>
        <v> </v>
      </c>
      <c r="I20" s="3"/>
    </row>
    <row r="21" spans="1:9" ht="12.75" customHeight="1">
      <c r="A21" s="3"/>
      <c r="B21" s="44"/>
      <c r="C21" s="42"/>
      <c r="D21" s="12" t="str">
        <f>+Calculations!S21</f>
        <v> </v>
      </c>
      <c r="E21" s="12" t="str">
        <f>+Calculations!T21</f>
        <v> </v>
      </c>
      <c r="F21" s="12" t="str">
        <f>+Calculations!U21</f>
        <v> </v>
      </c>
      <c r="G21" s="12" t="str">
        <f>+Calculations!V21</f>
        <v> </v>
      </c>
      <c r="H21" s="20" t="str">
        <f>+Calculations!W21</f>
        <v> </v>
      </c>
      <c r="I21" s="3"/>
    </row>
    <row r="22" spans="1:9" ht="12.75" customHeight="1">
      <c r="A22" s="3"/>
      <c r="B22" s="6"/>
      <c r="C22" s="47" t="str">
        <f>+'Target Groups'!C22</f>
        <v>Target Group</v>
      </c>
      <c r="D22" s="12" t="str">
        <f>+Calculations!S22</f>
        <v> </v>
      </c>
      <c r="E22" s="12" t="str">
        <f>+Calculations!T22</f>
        <v> </v>
      </c>
      <c r="F22" s="12" t="str">
        <f>+Calculations!U22</f>
        <v> </v>
      </c>
      <c r="G22" s="12" t="str">
        <f>+Calculations!V22</f>
        <v> </v>
      </c>
      <c r="H22" s="20" t="str">
        <f>+Calculations!W22</f>
        <v> </v>
      </c>
      <c r="I22" s="3"/>
    </row>
    <row r="23" spans="1:9" ht="12.75" customHeight="1">
      <c r="A23" s="3"/>
      <c r="B23" s="7"/>
      <c r="C23" s="42" t="str">
        <f>+'Target Groups'!C23</f>
        <v>Public health personnel</v>
      </c>
      <c r="D23" s="12" t="str">
        <f>+Calculations!S23</f>
        <v> </v>
      </c>
      <c r="E23" s="12" t="str">
        <f>+Calculations!T23</f>
        <v> </v>
      </c>
      <c r="F23" s="12" t="str">
        <f>+Calculations!U23</f>
        <v> </v>
      </c>
      <c r="G23" s="12" t="str">
        <f>+Calculations!V23</f>
        <v> </v>
      </c>
      <c r="H23" s="20" t="str">
        <f>+Calculations!W23</f>
        <v> </v>
      </c>
      <c r="I23" s="3"/>
    </row>
    <row r="24" spans="1:9" ht="12.75" customHeight="1">
      <c r="A24" s="3"/>
      <c r="B24" s="7"/>
      <c r="C24" s="42" t="str">
        <f>+'Target Groups'!C24</f>
        <v>Inpatient health care providers</v>
      </c>
      <c r="D24" s="12" t="str">
        <f>+Calculations!S24</f>
        <v> </v>
      </c>
      <c r="E24" s="12" t="str">
        <f>+Calculations!T24</f>
        <v> </v>
      </c>
      <c r="F24" s="12" t="str">
        <f>+Calculations!U24</f>
        <v> </v>
      </c>
      <c r="G24" s="12" t="str">
        <f>+Calculations!V24</f>
        <v> </v>
      </c>
      <c r="H24" s="20" t="str">
        <f>+Calculations!W24</f>
        <v> </v>
      </c>
      <c r="I24" s="3"/>
    </row>
    <row r="25" spans="1:9" ht="12.75" customHeight="1">
      <c r="A25" s="3"/>
      <c r="B25" s="7"/>
      <c r="C25" s="42" t="str">
        <f>+'Target Groups'!C25</f>
        <v>Outpatient and home health care providers</v>
      </c>
      <c r="D25" s="12" t="str">
        <f>+Calculations!S25</f>
        <v> </v>
      </c>
      <c r="E25" s="12" t="str">
        <f>+Calculations!T25</f>
        <v> </v>
      </c>
      <c r="F25" s="12" t="str">
        <f>+Calculations!U25</f>
        <v> </v>
      </c>
      <c r="G25" s="12" t="str">
        <f>+Calculations!V25</f>
        <v> </v>
      </c>
      <c r="H25" s="20" t="str">
        <f>+Calculations!W25</f>
        <v> </v>
      </c>
      <c r="I25" s="3"/>
    </row>
    <row r="26" spans="1:9" ht="12.75" customHeight="1">
      <c r="A26" s="3"/>
      <c r="B26" s="7"/>
      <c r="C26" s="81" t="str">
        <f>+'Target Groups'!C26</f>
        <v>Health care providers in long-term care facilities (LTCFs)</v>
      </c>
      <c r="D26" s="54" t="str">
        <f>+Calculations!S26</f>
        <v> </v>
      </c>
      <c r="E26" s="54" t="str">
        <f>+Calculations!T26</f>
        <v> </v>
      </c>
      <c r="F26" s="54" t="str">
        <f>+Calculations!U26</f>
        <v> </v>
      </c>
      <c r="G26" s="54" t="str">
        <f>+Calculations!V26</f>
        <v> </v>
      </c>
      <c r="H26" s="55" t="str">
        <f>+Calculations!W26</f>
        <v> </v>
      </c>
      <c r="I26" s="3"/>
    </row>
    <row r="27" spans="1:9" ht="12.75" customHeight="1">
      <c r="A27" s="3"/>
      <c r="B27" s="7"/>
      <c r="C27" s="42" t="str">
        <f>+'Target Groups'!C27</f>
        <v>  </v>
      </c>
      <c r="D27" s="12" t="str">
        <f>+Calculations!S27</f>
        <v> </v>
      </c>
      <c r="E27" s="12" t="str">
        <f>+Calculations!T27</f>
        <v> </v>
      </c>
      <c r="F27" s="12" t="str">
        <f>+Calculations!U27</f>
        <v> </v>
      </c>
      <c r="G27" s="12" t="str">
        <f>+Calculations!V27</f>
        <v> </v>
      </c>
      <c r="H27" s="20" t="str">
        <f>+Calculations!W27</f>
        <v> </v>
      </c>
      <c r="I27" s="3"/>
    </row>
    <row r="28" spans="1:9" ht="12.75" customHeight="1">
      <c r="A28" s="3"/>
      <c r="B28" s="7"/>
      <c r="C28" s="42" t="str">
        <f>+'Target Groups'!C28</f>
        <v>Community support and emergency management personnel</v>
      </c>
      <c r="D28" s="12" t="str">
        <f>+Calculations!S28</f>
        <v> </v>
      </c>
      <c r="E28" s="12" t="str">
        <f>+Calculations!T28</f>
        <v> </v>
      </c>
      <c r="F28" s="12" t="str">
        <f>+Calculations!U28</f>
        <v> </v>
      </c>
      <c r="G28" s="12" t="str">
        <f>+Calculations!V28</f>
        <v> </v>
      </c>
      <c r="H28" s="20" t="str">
        <f>+Calculations!W28</f>
        <v> </v>
      </c>
      <c r="I28" s="3"/>
    </row>
    <row r="29" spans="1:9" ht="12.75" customHeight="1">
      <c r="A29" s="3"/>
      <c r="B29" s="7"/>
      <c r="C29" s="42" t="str">
        <f>+'Target Groups'!C29</f>
        <v>Pharmacists</v>
      </c>
      <c r="D29" s="12" t="str">
        <f>+Calculations!S29</f>
        <v> </v>
      </c>
      <c r="E29" s="12" t="str">
        <f>+Calculations!T29</f>
        <v> </v>
      </c>
      <c r="F29" s="12" t="str">
        <f>+Calculations!U29</f>
        <v> </v>
      </c>
      <c r="G29" s="12" t="str">
        <f>+Calculations!V29</f>
        <v> </v>
      </c>
      <c r="H29" s="20" t="str">
        <f>+Calculations!W29</f>
        <v> </v>
      </c>
      <c r="I29" s="3"/>
    </row>
    <row r="30" spans="1:9" ht="12.75" customHeight="1">
      <c r="A30" s="3"/>
      <c r="B30" s="7"/>
      <c r="C30" s="81" t="str">
        <f>+'Target Groups'!C30</f>
        <v>Mortuary services personnel</v>
      </c>
      <c r="D30" s="54" t="str">
        <f>+Calculations!S30</f>
        <v> </v>
      </c>
      <c r="E30" s="54" t="str">
        <f>+Calculations!T30</f>
        <v> </v>
      </c>
      <c r="F30" s="54" t="str">
        <f>+Calculations!U30</f>
        <v> </v>
      </c>
      <c r="G30" s="54" t="str">
        <f>+Calculations!V30</f>
        <v> </v>
      </c>
      <c r="H30" s="55" t="str">
        <f>+Calculations!W30</f>
        <v> </v>
      </c>
      <c r="I30" s="3"/>
    </row>
    <row r="31" spans="1:9" ht="12.75" customHeight="1">
      <c r="A31" s="3"/>
      <c r="B31" s="7"/>
      <c r="C31" s="42" t="str">
        <f>+'Target Groups'!C31</f>
        <v>  </v>
      </c>
      <c r="D31" s="12" t="str">
        <f>+Calculations!S31</f>
        <v> </v>
      </c>
      <c r="E31" s="12" t="str">
        <f>+Calculations!T31</f>
        <v> </v>
      </c>
      <c r="F31" s="12" t="str">
        <f>+Calculations!U31</f>
        <v> </v>
      </c>
      <c r="G31" s="12" t="str">
        <f>+Calculations!V31</f>
        <v> </v>
      </c>
      <c r="H31" s="20" t="str">
        <f>+Calculations!W31</f>
        <v> </v>
      </c>
      <c r="I31" s="3"/>
    </row>
    <row r="32" spans="1:9" ht="12.75" customHeight="1">
      <c r="A32" s="3"/>
      <c r="B32" s="7"/>
      <c r="C32" s="81" t="str">
        <f>+'Target Groups'!C32</f>
        <v>Other important health care personnel</v>
      </c>
      <c r="D32" s="54" t="str">
        <f>+Calculations!S32</f>
        <v> </v>
      </c>
      <c r="E32" s="54" t="str">
        <f>+Calculations!T32</f>
        <v> </v>
      </c>
      <c r="F32" s="54" t="str">
        <f>+Calculations!U32</f>
        <v> </v>
      </c>
      <c r="G32" s="54" t="str">
        <f>+Calculations!V32</f>
        <v> </v>
      </c>
      <c r="H32" s="55" t="str">
        <f>+Calculations!W32</f>
        <v> </v>
      </c>
      <c r="I32" s="3"/>
    </row>
    <row r="33" spans="1:9" ht="12.75" customHeight="1">
      <c r="A33" s="3"/>
      <c r="B33" s="44"/>
      <c r="C33" s="42" t="str">
        <f>+'Target Groups'!C33</f>
        <v>  </v>
      </c>
      <c r="D33" s="12" t="str">
        <f>+Calculations!S33</f>
        <v> </v>
      </c>
      <c r="E33" s="12" t="str">
        <f>+Calculations!T33</f>
        <v> </v>
      </c>
      <c r="F33" s="12" t="str">
        <f>+Calculations!U33</f>
        <v> </v>
      </c>
      <c r="G33" s="12" t="str">
        <f>+Calculations!V33</f>
        <v> </v>
      </c>
      <c r="H33" s="20" t="str">
        <f>+Calculations!W33</f>
        <v> </v>
      </c>
      <c r="I33" s="3"/>
    </row>
    <row r="34" spans="1:9" ht="12.75" customHeight="1">
      <c r="A34" s="3"/>
      <c r="B34" s="44"/>
      <c r="C34" s="42" t="str">
        <f>+'Target Groups'!C34</f>
        <v>  </v>
      </c>
      <c r="D34" s="12" t="str">
        <f>+Calculations!S34</f>
        <v> </v>
      </c>
      <c r="E34" s="12" t="str">
        <f>+Calculations!T34</f>
        <v> </v>
      </c>
      <c r="F34" s="12" t="str">
        <f>+Calculations!U34</f>
        <v> </v>
      </c>
      <c r="G34" s="12" t="str">
        <f>+Calculations!V34</f>
        <v> </v>
      </c>
      <c r="H34" s="20" t="str">
        <f>+Calculations!W34</f>
        <v> </v>
      </c>
      <c r="I34" s="3"/>
    </row>
    <row r="35" spans="1:9" ht="12.75" customHeight="1">
      <c r="A35" s="3"/>
      <c r="B35" s="6"/>
      <c r="C35" s="47" t="str">
        <f>+'Target Groups'!C35</f>
        <v>Critical Infrastructure (CI)</v>
      </c>
      <c r="D35" s="12" t="str">
        <f>+Calculations!S35</f>
        <v> </v>
      </c>
      <c r="E35" s="12" t="str">
        <f>+Calculations!T35</f>
        <v> </v>
      </c>
      <c r="F35" s="12" t="str">
        <f>+Calculations!U35</f>
        <v> </v>
      </c>
      <c r="G35" s="12" t="str">
        <f>+Calculations!V35</f>
        <v> </v>
      </c>
      <c r="H35" s="20" t="str">
        <f>+Calculations!W35</f>
        <v> </v>
      </c>
      <c r="I35" s="3"/>
    </row>
    <row r="36" spans="1:9" ht="12.75" customHeight="1">
      <c r="A36" s="3"/>
      <c r="B36" s="7"/>
      <c r="C36" s="42"/>
      <c r="D36" s="12" t="str">
        <f>+Calculations!S36</f>
        <v> </v>
      </c>
      <c r="E36" s="12" t="str">
        <f>+Calculations!T36</f>
        <v> </v>
      </c>
      <c r="F36" s="12" t="str">
        <f>+Calculations!U36</f>
        <v> </v>
      </c>
      <c r="G36" s="12" t="str">
        <f>+Calculations!V36</f>
        <v> </v>
      </c>
      <c r="H36" s="20" t="str">
        <f>+Calculations!W36</f>
        <v> </v>
      </c>
      <c r="I36" s="3"/>
    </row>
    <row r="37" spans="1:9" ht="12.75" customHeight="1">
      <c r="A37" s="3"/>
      <c r="B37" s="7"/>
      <c r="C37" s="47" t="str">
        <f>+'Target Groups'!C37</f>
        <v>Target Group</v>
      </c>
      <c r="D37" s="12" t="str">
        <f>+Calculations!S37</f>
        <v> </v>
      </c>
      <c r="E37" s="12" t="str">
        <f>+Calculations!T37</f>
        <v> </v>
      </c>
      <c r="F37" s="12" t="str">
        <f>+Calculations!U37</f>
        <v> </v>
      </c>
      <c r="G37" s="12" t="str">
        <f>+Calculations!V37</f>
        <v> </v>
      </c>
      <c r="H37" s="20" t="str">
        <f>+Calculations!W37</f>
        <v> </v>
      </c>
      <c r="I37" s="3"/>
    </row>
    <row r="38" spans="1:9" ht="12.75" customHeight="1">
      <c r="A38" s="3"/>
      <c r="B38" s="7"/>
      <c r="C38" s="42" t="str">
        <f>+'Target Groups'!C38</f>
        <v>Emergency Medical Services personnel (EMS, law enforcement, fire services)</v>
      </c>
      <c r="D38" s="12" t="str">
        <f>+Calculations!S38</f>
        <v> </v>
      </c>
      <c r="E38" s="12" t="str">
        <f>+Calculations!T38</f>
        <v> </v>
      </c>
      <c r="F38" s="12" t="str">
        <f>+Calculations!U38</f>
        <v> </v>
      </c>
      <c r="G38" s="12" t="str">
        <f>+Calculations!V38</f>
        <v> </v>
      </c>
      <c r="H38" s="20" t="str">
        <f>+Calculations!W38</f>
        <v> </v>
      </c>
      <c r="I38" s="3"/>
    </row>
    <row r="39" spans="1:9" ht="12.75" customHeight="1">
      <c r="A39" s="3"/>
      <c r="B39" s="7"/>
      <c r="C39" s="81" t="str">
        <f>+'Target Groups'!C39</f>
        <v>Manufacturers of pandemic vaccine and antivirals</v>
      </c>
      <c r="D39" s="54" t="str">
        <f>+Calculations!S39</f>
        <v> </v>
      </c>
      <c r="E39" s="54" t="str">
        <f>+Calculations!T39</f>
        <v> </v>
      </c>
      <c r="F39" s="54" t="str">
        <f>+Calculations!U39</f>
        <v> </v>
      </c>
      <c r="G39" s="54" t="str">
        <f>+Calculations!V39</f>
        <v> </v>
      </c>
      <c r="H39" s="55" t="str">
        <f>+Calculations!W39</f>
        <v> </v>
      </c>
      <c r="I39" s="3"/>
    </row>
    <row r="40" spans="1:9" ht="12.75" customHeight="1">
      <c r="A40" s="3"/>
      <c r="B40" s="7"/>
      <c r="C40" s="42" t="str">
        <f>+'Target Groups'!C40</f>
        <v>  </v>
      </c>
      <c r="D40" s="12" t="str">
        <f>+Calculations!S40</f>
        <v> </v>
      </c>
      <c r="E40" s="12" t="str">
        <f>+Calculations!T40</f>
        <v> </v>
      </c>
      <c r="F40" s="12" t="str">
        <f>+Calculations!U40</f>
        <v> </v>
      </c>
      <c r="G40" s="12" t="str">
        <f>+Calculations!V40</f>
        <v> </v>
      </c>
      <c r="H40" s="20" t="str">
        <f>+Calculations!W40</f>
        <v> </v>
      </c>
      <c r="I40" s="3"/>
    </row>
    <row r="41" spans="1:9" ht="12.75" customHeight="1">
      <c r="A41" s="3"/>
      <c r="B41" s="7"/>
      <c r="C41" s="42" t="str">
        <f>+'Target Groups'!C41</f>
        <v>Communications/IT personnel</v>
      </c>
      <c r="D41" s="12" t="str">
        <f>+Calculations!S41</f>
        <v> </v>
      </c>
      <c r="E41" s="12" t="str">
        <f>+Calculations!T41</f>
        <v> </v>
      </c>
      <c r="F41" s="12" t="str">
        <f>+Calculations!U41</f>
        <v> </v>
      </c>
      <c r="G41" s="12" t="str">
        <f>+Calculations!V41</f>
        <v> </v>
      </c>
      <c r="H41" s="20" t="str">
        <f>+Calculations!W41</f>
        <v> </v>
      </c>
      <c r="I41" s="3"/>
    </row>
    <row r="42" spans="1:9" ht="12.75" customHeight="1">
      <c r="A42" s="3"/>
      <c r="B42" s="7"/>
      <c r="C42" s="42" t="str">
        <f>+'Target Groups'!C42</f>
        <v>Electricity, nuclear, oil &amp; gas personnel</v>
      </c>
      <c r="D42" s="12" t="str">
        <f>+Calculations!S42</f>
        <v> </v>
      </c>
      <c r="E42" s="12" t="str">
        <f>+Calculations!T42</f>
        <v> </v>
      </c>
      <c r="F42" s="12" t="str">
        <f>+Calculations!U42</f>
        <v> </v>
      </c>
      <c r="G42" s="12" t="str">
        <f>+Calculations!V42</f>
        <v> </v>
      </c>
      <c r="H42" s="20" t="str">
        <f>+Calculations!W42</f>
        <v> </v>
      </c>
      <c r="I42" s="3"/>
    </row>
    <row r="43" spans="1:9" ht="12.75" customHeight="1">
      <c r="A43" s="3"/>
      <c r="B43" s="7"/>
      <c r="C43" s="42" t="str">
        <f>+'Target Groups'!C43</f>
        <v>Water sector personnel</v>
      </c>
      <c r="D43" s="12" t="str">
        <f>+Calculations!S43</f>
        <v> </v>
      </c>
      <c r="E43" s="12" t="str">
        <f>+Calculations!T43</f>
        <v> </v>
      </c>
      <c r="F43" s="12" t="str">
        <f>+Calculations!U43</f>
        <v> </v>
      </c>
      <c r="G43" s="12" t="str">
        <f>+Calculations!V43</f>
        <v> </v>
      </c>
      <c r="H43" s="20" t="str">
        <f>+Calculations!W43</f>
        <v> </v>
      </c>
      <c r="I43" s="3"/>
    </row>
    <row r="44" spans="1:9" ht="12.75" customHeight="1">
      <c r="A44" s="3"/>
      <c r="B44" s="7"/>
      <c r="C44" s="42" t="str">
        <f>+'Target Groups'!C44</f>
        <v>Financial clearing &amp; settlement personnel</v>
      </c>
      <c r="D44" s="12" t="str">
        <f>+Calculations!S44</f>
        <v> </v>
      </c>
      <c r="E44" s="12" t="str">
        <f>+Calculations!T44</f>
        <v> </v>
      </c>
      <c r="F44" s="12" t="str">
        <f>+Calculations!U44</f>
        <v> </v>
      </c>
      <c r="G44" s="12" t="str">
        <f>+Calculations!V44</f>
        <v> </v>
      </c>
      <c r="H44" s="20" t="str">
        <f>+Calculations!W44</f>
        <v> </v>
      </c>
      <c r="I44" s="3"/>
    </row>
    <row r="45" spans="1:9" ht="12.75" customHeight="1">
      <c r="A45" s="3"/>
      <c r="B45" s="7"/>
      <c r="C45" s="81" t="str">
        <f>+'Target Groups'!C45</f>
        <v>Critical operational &amp; regulatory government personnel</v>
      </c>
      <c r="D45" s="54" t="str">
        <f>+Calculations!S45</f>
        <v> </v>
      </c>
      <c r="E45" s="54" t="str">
        <f>+Calculations!T45</f>
        <v> </v>
      </c>
      <c r="F45" s="54" t="str">
        <f>+Calculations!U45</f>
        <v> </v>
      </c>
      <c r="G45" s="54" t="str">
        <f>+Calculations!V45</f>
        <v> </v>
      </c>
      <c r="H45" s="55" t="str">
        <f>+Calculations!W45</f>
        <v> </v>
      </c>
      <c r="I45" s="3"/>
    </row>
    <row r="46" spans="1:9" ht="12.75" customHeight="1">
      <c r="A46" s="3"/>
      <c r="B46" s="7"/>
      <c r="C46" s="42" t="str">
        <f>+'Target Groups'!C46</f>
        <v>  </v>
      </c>
      <c r="D46" s="12" t="str">
        <f>+Calculations!S46</f>
        <v> </v>
      </c>
      <c r="E46" s="12" t="str">
        <f>+Calculations!T46</f>
        <v> </v>
      </c>
      <c r="F46" s="12" t="str">
        <f>+Calculations!U46</f>
        <v> </v>
      </c>
      <c r="G46" s="12" t="str">
        <f>+Calculations!V46</f>
        <v> </v>
      </c>
      <c r="H46" s="20" t="str">
        <f>+Calculations!W46</f>
        <v> </v>
      </c>
      <c r="I46" s="3"/>
    </row>
    <row r="47" spans="1:9" ht="12.75" customHeight="1">
      <c r="A47" s="3"/>
      <c r="B47" s="7"/>
      <c r="C47" s="42" t="str">
        <f>+'Target Groups'!C47</f>
        <v>  </v>
      </c>
      <c r="D47" s="12" t="str">
        <f>+Calculations!S47</f>
        <v> </v>
      </c>
      <c r="E47" s="12" t="str">
        <f>+Calculations!T47</f>
        <v> </v>
      </c>
      <c r="F47" s="12" t="str">
        <f>+Calculations!U47</f>
        <v> </v>
      </c>
      <c r="G47" s="12" t="str">
        <f>+Calculations!V47</f>
        <v> </v>
      </c>
      <c r="H47" s="20" t="str">
        <f>+Calculations!W47</f>
        <v> </v>
      </c>
      <c r="I47" s="3"/>
    </row>
    <row r="48" spans="1:9" ht="12.75" customHeight="1">
      <c r="A48" s="3"/>
      <c r="B48" s="7"/>
      <c r="C48" s="42" t="str">
        <f>+'Target Groups'!C48</f>
        <v>Banking and finance sector personnel</v>
      </c>
      <c r="D48" s="12" t="str">
        <f>+Calculations!S48</f>
        <v> </v>
      </c>
      <c r="E48" s="12" t="str">
        <f>+Calculations!T48</f>
        <v> </v>
      </c>
      <c r="F48" s="12" t="str">
        <f>+Calculations!U48</f>
        <v> </v>
      </c>
      <c r="G48" s="12" t="str">
        <f>+Calculations!V48</f>
        <v> </v>
      </c>
      <c r="H48" s="20" t="str">
        <f>+Calculations!W48</f>
        <v> </v>
      </c>
      <c r="I48" s="3"/>
    </row>
    <row r="49" spans="1:9" ht="12.75" customHeight="1">
      <c r="A49" s="3"/>
      <c r="B49" s="7"/>
      <c r="C49" s="42" t="str">
        <f>+'Target Groups'!C49</f>
        <v>Chemical sector personnel</v>
      </c>
      <c r="D49" s="12" t="str">
        <f>+Calculations!S49</f>
        <v> </v>
      </c>
      <c r="E49" s="12" t="str">
        <f>+Calculations!T49</f>
        <v> </v>
      </c>
      <c r="F49" s="12" t="str">
        <f>+Calculations!U49</f>
        <v> </v>
      </c>
      <c r="G49" s="12" t="str">
        <f>+Calculations!V49</f>
        <v> </v>
      </c>
      <c r="H49" s="20" t="str">
        <f>+Calculations!W49</f>
        <v> </v>
      </c>
      <c r="I49" s="3"/>
    </row>
    <row r="50" spans="1:9" ht="12.75" customHeight="1">
      <c r="A50" s="3"/>
      <c r="B50" s="7"/>
      <c r="C50" s="42" t="str">
        <f>+'Target Groups'!C50</f>
        <v>Food and agriculture sector personnel</v>
      </c>
      <c r="D50" s="12" t="str">
        <f>+Calculations!S50</f>
        <v> </v>
      </c>
      <c r="E50" s="12" t="str">
        <f>+Calculations!T50</f>
        <v> </v>
      </c>
      <c r="F50" s="12" t="str">
        <f>+Calculations!U50</f>
        <v> </v>
      </c>
      <c r="G50" s="12" t="str">
        <f>+Calculations!V50</f>
        <v> </v>
      </c>
      <c r="H50" s="20" t="str">
        <f>+Calculations!W50</f>
        <v> </v>
      </c>
      <c r="I50" s="3"/>
    </row>
    <row r="51" spans="1:9" ht="12.75" customHeight="1">
      <c r="A51" s="3"/>
      <c r="B51" s="7"/>
      <c r="C51" s="42" t="str">
        <f>+'Target Groups'!C51</f>
        <v>Pharmaceutical sector personnel</v>
      </c>
      <c r="D51" s="12" t="str">
        <f>+Calculations!S51</f>
        <v> </v>
      </c>
      <c r="E51" s="12" t="str">
        <f>+Calculations!T51</f>
        <v> </v>
      </c>
      <c r="F51" s="12" t="str">
        <f>+Calculations!U51</f>
        <v> </v>
      </c>
      <c r="G51" s="12" t="str">
        <f>+Calculations!V51</f>
        <v> </v>
      </c>
      <c r="H51" s="20" t="str">
        <f>+Calculations!W51</f>
        <v> </v>
      </c>
      <c r="I51" s="3"/>
    </row>
    <row r="52" spans="1:9" ht="12.75" customHeight="1">
      <c r="A52" s="3"/>
      <c r="B52" s="7"/>
      <c r="C52" s="42" t="str">
        <f>+'Target Groups'!C52</f>
        <v>Postal and shipping sector personnel</v>
      </c>
      <c r="D52" s="12" t="str">
        <f>+Calculations!S52</f>
        <v> </v>
      </c>
      <c r="E52" s="12" t="str">
        <f>+Calculations!T52</f>
        <v> </v>
      </c>
      <c r="F52" s="12" t="str">
        <f>+Calculations!U52</f>
        <v> </v>
      </c>
      <c r="G52" s="12" t="str">
        <f>+Calculations!V52</f>
        <v> </v>
      </c>
      <c r="H52" s="20" t="str">
        <f>+Calculations!W52</f>
        <v> </v>
      </c>
      <c r="I52" s="3"/>
    </row>
    <row r="53" spans="1:9" ht="12.75" customHeight="1">
      <c r="A53" s="3"/>
      <c r="B53" s="7"/>
      <c r="C53" s="42" t="str">
        <f>+'Target Groups'!C53</f>
        <v>Transportation section personnel</v>
      </c>
      <c r="D53" s="12" t="str">
        <f>+Calculations!S53</f>
        <v> </v>
      </c>
      <c r="E53" s="12" t="str">
        <f>+Calculations!T53</f>
        <v> </v>
      </c>
      <c r="F53" s="12" t="str">
        <f>+Calculations!U53</f>
        <v> </v>
      </c>
      <c r="G53" s="12" t="str">
        <f>+Calculations!V53</f>
        <v> </v>
      </c>
      <c r="H53" s="20" t="str">
        <f>+Calculations!W53</f>
        <v> </v>
      </c>
      <c r="I53" s="3"/>
    </row>
    <row r="54" spans="1:9" ht="12.75" customHeight="1">
      <c r="A54" s="3"/>
      <c r="B54" s="7"/>
      <c r="C54" s="81" t="str">
        <f>+'Target Groups'!C54</f>
        <v>Other critical government personnel</v>
      </c>
      <c r="D54" s="54" t="str">
        <f>+Calculations!S54</f>
        <v> </v>
      </c>
      <c r="E54" s="54" t="str">
        <f>+Calculations!T54</f>
        <v> </v>
      </c>
      <c r="F54" s="54" t="str">
        <f>+Calculations!U54</f>
        <v> </v>
      </c>
      <c r="G54" s="54" t="str">
        <f>+Calculations!V54</f>
        <v> </v>
      </c>
      <c r="H54" s="55" t="str">
        <f>+Calculations!W54</f>
        <v> </v>
      </c>
      <c r="I54" s="3"/>
    </row>
    <row r="55" spans="1:9" ht="12.75" customHeight="1">
      <c r="A55" s="3"/>
      <c r="B55" s="7"/>
      <c r="C55" s="42" t="str">
        <f>+'Target Groups'!C55</f>
        <v>  </v>
      </c>
      <c r="D55" s="12" t="str">
        <f>+Calculations!S55</f>
        <v> </v>
      </c>
      <c r="E55" s="12" t="str">
        <f>+Calculations!T55</f>
        <v> </v>
      </c>
      <c r="F55" s="12" t="str">
        <f>+Calculations!U55</f>
        <v> </v>
      </c>
      <c r="G55" s="12" t="str">
        <f>+Calculations!V55</f>
        <v> </v>
      </c>
      <c r="H55" s="20" t="str">
        <f>+Calculations!W55</f>
        <v> </v>
      </c>
      <c r="I55" s="3"/>
    </row>
    <row r="56" spans="1:9" ht="12.75" customHeight="1">
      <c r="A56" s="3"/>
      <c r="B56" s="44"/>
      <c r="C56" s="42" t="str">
        <f>+'Target Groups'!C56</f>
        <v>  </v>
      </c>
      <c r="D56" s="12" t="str">
        <f>+Calculations!S56</f>
        <v> </v>
      </c>
      <c r="E56" s="12" t="str">
        <f>+Calculations!T56</f>
        <v> </v>
      </c>
      <c r="F56" s="12" t="str">
        <f>+Calculations!U56</f>
        <v> </v>
      </c>
      <c r="G56" s="12" t="str">
        <f>+Calculations!V56</f>
        <v> </v>
      </c>
      <c r="H56" s="20" t="str">
        <f>+Calculations!W56</f>
        <v> </v>
      </c>
      <c r="I56" s="3"/>
    </row>
    <row r="57" spans="1:9" ht="12.75" customHeight="1">
      <c r="A57" s="3"/>
      <c r="B57" s="44"/>
      <c r="C57" s="47" t="str">
        <f>+'Target Groups'!C57</f>
        <v>General Population (GP)</v>
      </c>
      <c r="D57" s="12" t="str">
        <f>+Calculations!S57</f>
        <v> </v>
      </c>
      <c r="E57" s="12" t="str">
        <f>+Calculations!T57</f>
        <v> </v>
      </c>
      <c r="F57" s="12" t="str">
        <f>+Calculations!U57</f>
        <v> </v>
      </c>
      <c r="G57" s="12" t="str">
        <f>+Calculations!V57</f>
        <v> </v>
      </c>
      <c r="H57" s="20" t="str">
        <f>+Calculations!W57</f>
        <v> </v>
      </c>
      <c r="I57" s="3"/>
    </row>
    <row r="58" spans="1:9" ht="12.75" customHeight="1">
      <c r="A58" s="3"/>
      <c r="B58" s="44"/>
      <c r="C58" s="42"/>
      <c r="D58" s="12" t="str">
        <f>+Calculations!S58</f>
        <v> </v>
      </c>
      <c r="E58" s="12" t="str">
        <f>+Calculations!T58</f>
        <v> </v>
      </c>
      <c r="F58" s="12" t="str">
        <f>+Calculations!U58</f>
        <v> </v>
      </c>
      <c r="G58" s="12" t="str">
        <f>+Calculations!V58</f>
        <v> </v>
      </c>
      <c r="H58" s="20" t="str">
        <f>+Calculations!W58</f>
        <v> </v>
      </c>
      <c r="I58" s="3"/>
    </row>
    <row r="59" spans="1:9" ht="12.75" customHeight="1">
      <c r="A59" s="3"/>
      <c r="B59" s="6"/>
      <c r="C59" s="47" t="str">
        <f>+'Target Groups'!C59</f>
        <v>Target Group</v>
      </c>
      <c r="D59" s="12" t="str">
        <f>+Calculations!S59</f>
        <v> </v>
      </c>
      <c r="E59" s="12" t="str">
        <f>+Calculations!T59</f>
        <v> </v>
      </c>
      <c r="F59" s="12" t="str">
        <f>+Calculations!U59</f>
        <v> </v>
      </c>
      <c r="G59" s="12" t="str">
        <f>+Calculations!V59</f>
        <v> </v>
      </c>
      <c r="H59" s="20" t="str">
        <f>+Calculations!W59</f>
        <v> </v>
      </c>
      <c r="I59" s="3"/>
    </row>
    <row r="60" spans="1:9" ht="12.75" customHeight="1">
      <c r="A60" s="3"/>
      <c r="B60" s="7"/>
      <c r="C60" s="42" t="str">
        <f>+'Target Groups'!C60</f>
        <v>Pregnant women</v>
      </c>
      <c r="D60" s="12" t="str">
        <f>+Calculations!S60</f>
        <v> </v>
      </c>
      <c r="E60" s="12" t="str">
        <f>+Calculations!T60</f>
        <v> </v>
      </c>
      <c r="F60" s="12" t="str">
        <f>+Calculations!U60</f>
        <v> </v>
      </c>
      <c r="G60" s="12" t="str">
        <f>+Calculations!V60</f>
        <v> </v>
      </c>
      <c r="H60" s="20" t="str">
        <f>+Calculations!W60</f>
        <v> </v>
      </c>
      <c r="I60" s="3"/>
    </row>
    <row r="61" spans="1:9" ht="12.75" customHeight="1">
      <c r="A61" s="3"/>
      <c r="B61" s="7"/>
      <c r="C61" s="81" t="str">
        <f>+'Target Groups'!C61</f>
        <v>Infants and toddlers, 6 – 35 months old</v>
      </c>
      <c r="D61" s="54" t="str">
        <f>+Calculations!S61</f>
        <v> </v>
      </c>
      <c r="E61" s="54" t="str">
        <f>+Calculations!T61</f>
        <v> </v>
      </c>
      <c r="F61" s="54" t="str">
        <f>+Calculations!U61</f>
        <v> </v>
      </c>
      <c r="G61" s="54" t="str">
        <f>+Calculations!V61</f>
        <v> </v>
      </c>
      <c r="H61" s="55" t="str">
        <f>+Calculations!W61</f>
        <v> </v>
      </c>
      <c r="I61" s="3"/>
    </row>
    <row r="62" spans="1:9" ht="12.75" customHeight="1">
      <c r="A62" s="3"/>
      <c r="B62" s="7"/>
      <c r="C62" s="42" t="str">
        <f>+'Target Groups'!C62</f>
        <v>  </v>
      </c>
      <c r="D62" s="12" t="str">
        <f>+Calculations!S62</f>
        <v> </v>
      </c>
      <c r="E62" s="12" t="str">
        <f>+Calculations!T62</f>
        <v> </v>
      </c>
      <c r="F62" s="12" t="str">
        <f>+Calculations!U62</f>
        <v> </v>
      </c>
      <c r="G62" s="12" t="str">
        <f>+Calculations!V62</f>
        <v> </v>
      </c>
      <c r="H62" s="20" t="str">
        <f>+Calculations!W62</f>
        <v> </v>
      </c>
      <c r="I62" s="3"/>
    </row>
    <row r="63" spans="1:9" ht="12.75" customHeight="1">
      <c r="A63" s="3"/>
      <c r="B63" s="7"/>
      <c r="C63" s="42" t="str">
        <f>+'Target Groups'!C63</f>
        <v>Household contacts of infants under 6 months old</v>
      </c>
      <c r="D63" s="12" t="str">
        <f>+Calculations!S63</f>
        <v> </v>
      </c>
      <c r="E63" s="12" t="str">
        <f>+Calculations!T63</f>
        <v> </v>
      </c>
      <c r="F63" s="12" t="str">
        <f>+Calculations!U63</f>
        <v> </v>
      </c>
      <c r="G63" s="12" t="str">
        <f>+Calculations!V63</f>
        <v> </v>
      </c>
      <c r="H63" s="20" t="str">
        <f>+Calculations!W63</f>
        <v> </v>
      </c>
      <c r="I63" s="3"/>
    </row>
    <row r="64" spans="1:9" ht="12.75" customHeight="1">
      <c r="A64" s="3"/>
      <c r="B64" s="7"/>
      <c r="C64" s="42" t="str">
        <f>+'Target Groups'!C64</f>
        <v>Children 3 – 18 years old with high-risk medical conditions</v>
      </c>
      <c r="D64" s="12" t="str">
        <f>+Calculations!S64</f>
        <v> </v>
      </c>
      <c r="E64" s="12" t="str">
        <f>+Calculations!T64</f>
        <v> </v>
      </c>
      <c r="F64" s="12" t="str">
        <f>+Calculations!U64</f>
        <v> </v>
      </c>
      <c r="G64" s="12" t="str">
        <f>+Calculations!V64</f>
        <v> </v>
      </c>
      <c r="H64" s="20" t="str">
        <f>+Calculations!W64</f>
        <v> </v>
      </c>
      <c r="I64" s="3"/>
    </row>
    <row r="65" spans="1:9" ht="12.75" customHeight="1">
      <c r="A65" s="3"/>
      <c r="B65" s="7"/>
      <c r="C65" s="81" t="str">
        <f>+'Target Groups'!C65</f>
        <v>Children 3 – 18 years old without high-risk medical conditions</v>
      </c>
      <c r="D65" s="54" t="str">
        <f>+Calculations!S65</f>
        <v> </v>
      </c>
      <c r="E65" s="54" t="str">
        <f>+Calculations!T65</f>
        <v> </v>
      </c>
      <c r="F65" s="54" t="str">
        <f>+Calculations!U65</f>
        <v> </v>
      </c>
      <c r="G65" s="54" t="str">
        <f>+Calculations!V65</f>
        <v> </v>
      </c>
      <c r="H65" s="55" t="str">
        <f>+Calculations!W65</f>
        <v> </v>
      </c>
      <c r="I65" s="3"/>
    </row>
    <row r="66" spans="1:9" ht="12.75" customHeight="1">
      <c r="A66" s="3"/>
      <c r="B66" s="7"/>
      <c r="C66" s="42" t="str">
        <f>+'Target Groups'!C66</f>
        <v>  </v>
      </c>
      <c r="D66" s="12" t="str">
        <f>+Calculations!S66</f>
        <v> </v>
      </c>
      <c r="E66" s="12" t="str">
        <f>+Calculations!T66</f>
        <v> </v>
      </c>
      <c r="F66" s="12" t="str">
        <f>+Calculations!U66</f>
        <v> </v>
      </c>
      <c r="G66" s="12" t="str">
        <f>+Calculations!V66</f>
        <v> </v>
      </c>
      <c r="H66" s="20" t="str">
        <f>+Calculations!W66</f>
        <v> </v>
      </c>
      <c r="I66" s="3"/>
    </row>
    <row r="67" spans="1:9" ht="12.75" customHeight="1">
      <c r="A67" s="3"/>
      <c r="B67" s="7"/>
      <c r="C67" s="42" t="str">
        <f>+'Target Groups'!C67</f>
        <v>Persons 19 – 64 years old with high risk medical conditions</v>
      </c>
      <c r="D67" s="12" t="str">
        <f>+Calculations!S67</f>
        <v> </v>
      </c>
      <c r="E67" s="12" t="str">
        <f>+Calculations!T67</f>
        <v> </v>
      </c>
      <c r="F67" s="12" t="str">
        <f>+Calculations!U67</f>
        <v> </v>
      </c>
      <c r="G67" s="12" t="str">
        <f>+Calculations!V67</f>
        <v> </v>
      </c>
      <c r="H67" s="20" t="str">
        <f>+Calculations!W67</f>
        <v> </v>
      </c>
      <c r="I67" s="3"/>
    </row>
    <row r="68" spans="1:9" ht="12.75" customHeight="1">
      <c r="A68" s="3"/>
      <c r="B68" s="7"/>
      <c r="C68" s="81" t="str">
        <f>+'Target Groups'!C68</f>
        <v>Persons 65 years and older</v>
      </c>
      <c r="D68" s="54" t="str">
        <f>+Calculations!S68</f>
        <v> </v>
      </c>
      <c r="E68" s="54" t="str">
        <f>+Calculations!T68</f>
        <v> </v>
      </c>
      <c r="F68" s="54" t="str">
        <f>+Calculations!U68</f>
        <v> </v>
      </c>
      <c r="G68" s="54" t="str">
        <f>+Calculations!V68</f>
        <v> </v>
      </c>
      <c r="H68" s="55" t="str">
        <f>+Calculations!W68</f>
        <v> </v>
      </c>
      <c r="I68" s="3"/>
    </row>
    <row r="69" spans="1:9" ht="12.75" customHeight="1">
      <c r="A69" s="3"/>
      <c r="B69" s="7"/>
      <c r="C69" s="42" t="str">
        <f>+'Target Groups'!C69</f>
        <v>  </v>
      </c>
      <c r="D69" s="12" t="str">
        <f>+Calculations!S69</f>
        <v> </v>
      </c>
      <c r="E69" s="12" t="str">
        <f>+Calculations!T69</f>
        <v> </v>
      </c>
      <c r="F69" s="12" t="str">
        <f>+Calculations!U69</f>
        <v> </v>
      </c>
      <c r="G69" s="12" t="str">
        <f>+Calculations!V69</f>
        <v> </v>
      </c>
      <c r="H69" s="20" t="str">
        <f>+Calculations!W69</f>
        <v> </v>
      </c>
      <c r="I69" s="3"/>
    </row>
    <row r="70" spans="1:9" ht="12.75" customHeight="1">
      <c r="A70" s="3"/>
      <c r="B70" s="7"/>
      <c r="C70" s="42" t="str">
        <f>+'Target Groups'!C70</f>
        <v>Healthy adults, 19 – 64 years old</v>
      </c>
      <c r="D70" s="12" t="str">
        <f>+Calculations!S70</f>
        <v> </v>
      </c>
      <c r="E70" s="12" t="str">
        <f>+Calculations!T70</f>
        <v> </v>
      </c>
      <c r="F70" s="12" t="str">
        <f>+Calculations!U70</f>
        <v> </v>
      </c>
      <c r="G70" s="12" t="str">
        <f>+Calculations!V70</f>
        <v> </v>
      </c>
      <c r="H70" s="20" t="str">
        <f>+Calculations!W70</f>
        <v> </v>
      </c>
      <c r="I70" s="3"/>
    </row>
    <row r="71" spans="1:9" ht="12.75" customHeight="1">
      <c r="A71" s="68"/>
      <c r="B71" s="69"/>
      <c r="C71" s="70"/>
      <c r="D71" s="68"/>
      <c r="E71" s="68"/>
      <c r="F71" s="68"/>
      <c r="G71" s="68"/>
      <c r="H71" s="68"/>
      <c r="I71" s="68"/>
    </row>
    <row r="72" spans="1:9" ht="12.75" customHeight="1">
      <c r="A72" s="3"/>
      <c r="B72" s="44"/>
      <c r="C72" s="44"/>
      <c r="D72" s="3"/>
      <c r="E72" s="3"/>
      <c r="F72" s="3"/>
      <c r="G72" s="3"/>
      <c r="H72" s="3"/>
      <c r="I72" s="3"/>
    </row>
    <row r="73" spans="1:9" ht="12.75">
      <c r="A73" s="3"/>
      <c r="B73" s="44"/>
      <c r="C73" s="44"/>
      <c r="D73" s="3"/>
      <c r="E73" s="3"/>
      <c r="F73" s="3"/>
      <c r="G73" s="3"/>
      <c r="H73" s="3"/>
      <c r="I73" s="3"/>
    </row>
    <row r="74" spans="1:9" ht="12.75">
      <c r="A74" s="3"/>
      <c r="B74" s="44"/>
      <c r="C74" s="44"/>
      <c r="D74" s="3"/>
      <c r="E74" s="3"/>
      <c r="F74" s="3"/>
      <c r="G74" s="3"/>
      <c r="H74" s="3"/>
      <c r="I74" s="3"/>
    </row>
    <row r="75" spans="1:9" ht="12.75">
      <c r="A75" s="3"/>
      <c r="B75" s="44"/>
      <c r="C75" s="44"/>
      <c r="D75" s="3"/>
      <c r="E75" s="3"/>
      <c r="F75" s="3"/>
      <c r="G75" s="3"/>
      <c r="H75" s="3"/>
      <c r="I75" s="3"/>
    </row>
    <row r="76" spans="1:9" ht="12.75">
      <c r="A76" s="3"/>
      <c r="B76" s="44"/>
      <c r="C76" s="44"/>
      <c r="D76" s="3"/>
      <c r="E76" s="3"/>
      <c r="F76" s="3"/>
      <c r="G76" s="3"/>
      <c r="H76" s="3"/>
      <c r="I76" s="3"/>
    </row>
    <row r="77" spans="1:9" ht="12.75">
      <c r="A77" s="3"/>
      <c r="B77" s="44"/>
      <c r="C77" s="44"/>
      <c r="D77" s="3"/>
      <c r="E77" s="3"/>
      <c r="F77" s="3"/>
      <c r="G77" s="3"/>
      <c r="H77" s="3"/>
      <c r="I77" s="3"/>
    </row>
    <row r="78" spans="1:9" ht="12.75">
      <c r="A78" s="3"/>
      <c r="B78" s="44"/>
      <c r="C78" s="44"/>
      <c r="D78" s="3"/>
      <c r="E78" s="3"/>
      <c r="F78" s="3"/>
      <c r="G78" s="3"/>
      <c r="H78" s="3"/>
      <c r="I78" s="3"/>
    </row>
    <row r="79" spans="1:9" ht="12.75">
      <c r="A79" s="3"/>
      <c r="B79" s="44"/>
      <c r="C79" s="44"/>
      <c r="D79" s="3"/>
      <c r="E79" s="3"/>
      <c r="F79" s="3"/>
      <c r="G79" s="3"/>
      <c r="H79" s="3"/>
      <c r="I79" s="3"/>
    </row>
    <row r="80" spans="6:9" ht="12.75">
      <c r="F80" s="3"/>
      <c r="G80" s="3"/>
      <c r="H80" s="3"/>
      <c r="I80" s="3"/>
    </row>
  </sheetData>
  <printOptions/>
  <pageMargins left="0.75" right="0.75" top="1" bottom="1" header="0.5" footer="0.5"/>
  <pageSetup fitToHeight="1" fitToWidth="1" horizontalDpi="600" verticalDpi="600" orientation="portrait" scale="53" r:id="rId1"/>
  <headerFooter alignWithMargins="0">
    <oddHeader>&amp;L&amp;F&amp;C&amp;A&amp;R&amp;D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A99"/>
  <sheetViews>
    <sheetView workbookViewId="0" topLeftCell="E40">
      <selection activeCell="M73" sqref="M73"/>
    </sheetView>
  </sheetViews>
  <sheetFormatPr defaultColWidth="9.140625" defaultRowHeight="12.75"/>
  <cols>
    <col min="2" max="2" width="10.7109375" style="46" bestFit="1" customWidth="1"/>
    <col min="3" max="3" width="69.7109375" style="46" customWidth="1"/>
    <col min="4" max="4" width="14.57421875" style="28" bestFit="1" customWidth="1"/>
    <col min="5" max="6" width="9.140625" style="28" customWidth="1"/>
    <col min="7" max="7" width="11.57421875" style="28" bestFit="1" customWidth="1"/>
    <col min="8" max="8" width="9.140625" style="28" customWidth="1"/>
    <col min="9" max="9" width="12.140625" style="36" bestFit="1" customWidth="1"/>
    <col min="10" max="10" width="11.421875" style="0" bestFit="1" customWidth="1"/>
    <col min="11" max="11" width="11.421875" style="0" customWidth="1"/>
    <col min="12" max="12" width="14.421875" style="0" customWidth="1"/>
    <col min="13" max="20" width="10.7109375" style="0" customWidth="1"/>
    <col min="22" max="22" width="10.140625" style="0" bestFit="1" customWidth="1"/>
  </cols>
  <sheetData>
    <row r="1" spans="1:3" ht="12.75">
      <c r="A1" s="3"/>
      <c r="B1" s="44"/>
      <c r="C1" s="44"/>
    </row>
    <row r="2" spans="1:27" ht="12.75">
      <c r="A2" s="3"/>
      <c r="B2" s="44"/>
      <c r="C2" s="44"/>
      <c r="J2" s="28"/>
      <c r="X2" s="1" t="s">
        <v>34</v>
      </c>
      <c r="AA2" t="s">
        <v>124</v>
      </c>
    </row>
    <row r="3" spans="1:27" ht="12.75">
      <c r="A3" s="3"/>
      <c r="B3" s="44"/>
      <c r="C3" s="44"/>
      <c r="E3" s="29" t="s">
        <v>28</v>
      </c>
      <c r="J3" s="28"/>
      <c r="X3" s="41" t="s">
        <v>31</v>
      </c>
      <c r="AA3" s="73">
        <f>+Main!B9</f>
        <v>0</v>
      </c>
    </row>
    <row r="4" spans="1:27" ht="12.75">
      <c r="A4" s="3"/>
      <c r="B4" s="44"/>
      <c r="C4" s="44"/>
      <c r="E4" s="29" t="s">
        <v>29</v>
      </c>
      <c r="J4" s="28"/>
      <c r="K4" s="2" t="s">
        <v>59</v>
      </c>
      <c r="L4" s="2" t="s">
        <v>59</v>
      </c>
      <c r="X4" s="41" t="s">
        <v>32</v>
      </c>
      <c r="AA4" t="s">
        <v>35</v>
      </c>
    </row>
    <row r="5" spans="1:27" ht="12.75">
      <c r="A5" s="4"/>
      <c r="B5" s="44"/>
      <c r="C5" s="44"/>
      <c r="I5" s="30" t="s">
        <v>48</v>
      </c>
      <c r="J5" s="30" t="s">
        <v>53</v>
      </c>
      <c r="K5" s="2" t="s">
        <v>60</v>
      </c>
      <c r="L5" s="2" t="s">
        <v>60</v>
      </c>
      <c r="V5" s="2"/>
      <c r="W5" s="46"/>
      <c r="X5" s="41" t="s">
        <v>33</v>
      </c>
      <c r="AA5" s="2">
        <f>IF(AA3=X3,0,IF(AA3=X4,1,2))</f>
        <v>2</v>
      </c>
    </row>
    <row r="6" spans="1:23" ht="13.5" thickBot="1">
      <c r="A6" s="3"/>
      <c r="B6" s="44"/>
      <c r="C6" s="45" t="s">
        <v>1</v>
      </c>
      <c r="D6" s="29" t="s">
        <v>26</v>
      </c>
      <c r="F6" s="30" t="s">
        <v>30</v>
      </c>
      <c r="I6" s="30" t="s">
        <v>57</v>
      </c>
      <c r="J6" s="30" t="s">
        <v>54</v>
      </c>
      <c r="K6" s="2" t="s">
        <v>56</v>
      </c>
      <c r="L6" s="2" t="s">
        <v>56</v>
      </c>
      <c r="M6" s="87" t="s">
        <v>123</v>
      </c>
      <c r="N6" s="88"/>
      <c r="O6" s="88"/>
      <c r="P6" s="88"/>
      <c r="Q6" s="88"/>
      <c r="R6" s="48"/>
      <c r="S6" s="2" t="s">
        <v>56</v>
      </c>
      <c r="T6" s="2" t="s">
        <v>47</v>
      </c>
      <c r="U6" s="2" t="s">
        <v>56</v>
      </c>
      <c r="V6" s="2" t="s">
        <v>47</v>
      </c>
      <c r="W6" s="2" t="s">
        <v>106</v>
      </c>
    </row>
    <row r="7" spans="1:23" ht="12.75">
      <c r="A7" s="3"/>
      <c r="B7" s="44"/>
      <c r="C7" s="44"/>
      <c r="D7" s="29" t="s">
        <v>27</v>
      </c>
      <c r="E7" s="31" t="s">
        <v>31</v>
      </c>
      <c r="F7" s="31" t="s">
        <v>32</v>
      </c>
      <c r="G7" s="32" t="s">
        <v>33</v>
      </c>
      <c r="I7" s="35" t="s">
        <v>58</v>
      </c>
      <c r="J7" s="35" t="s">
        <v>55</v>
      </c>
      <c r="K7" s="2" t="s">
        <v>121</v>
      </c>
      <c r="L7" s="35" t="s">
        <v>122</v>
      </c>
      <c r="M7" s="2">
        <v>1</v>
      </c>
      <c r="N7" s="2">
        <v>2</v>
      </c>
      <c r="O7" s="2">
        <v>3</v>
      </c>
      <c r="P7" s="2">
        <v>4</v>
      </c>
      <c r="Q7" s="2">
        <v>5</v>
      </c>
      <c r="R7" s="2"/>
      <c r="S7" s="49" t="s">
        <v>104</v>
      </c>
      <c r="T7" s="49" t="s">
        <v>104</v>
      </c>
      <c r="U7" s="1" t="s">
        <v>105</v>
      </c>
      <c r="V7" s="1" t="s">
        <v>105</v>
      </c>
      <c r="W7" s="1"/>
    </row>
    <row r="8" spans="1:10" ht="12.75" customHeight="1">
      <c r="A8" s="3"/>
      <c r="B8" s="6"/>
      <c r="C8" s="43" t="s">
        <v>0</v>
      </c>
      <c r="E8" s="33"/>
      <c r="F8" s="33"/>
      <c r="G8" s="34"/>
      <c r="J8" s="28"/>
    </row>
    <row r="9" spans="1:23" ht="12.75" customHeight="1">
      <c r="A9" s="3"/>
      <c r="B9" s="7"/>
      <c r="C9" s="42" t="str">
        <f>+'Target Groups'!C9</f>
        <v>Deployed and mission critical personnel</v>
      </c>
      <c r="D9" s="38">
        <f>+'Target Groups'!D9</f>
        <v>0</v>
      </c>
      <c r="E9" s="39">
        <f>+Tiers!E9</f>
        <v>1</v>
      </c>
      <c r="F9" s="39">
        <f>+Tiers!F9</f>
        <v>1</v>
      </c>
      <c r="G9" s="39">
        <f>+Tiers!G9</f>
        <v>1</v>
      </c>
      <c r="I9" s="37">
        <f ca="1">OFFSET($E9,0,$AA$5)</f>
        <v>1</v>
      </c>
      <c r="J9" s="23">
        <f ca="1">OFFSET('Target Groups'!F9,0,$AA$5)</f>
        <v>1</v>
      </c>
      <c r="K9" s="18">
        <f>+D9*J9</f>
        <v>0</v>
      </c>
      <c r="L9" s="18">
        <f>2*K9</f>
        <v>0</v>
      </c>
      <c r="M9" s="18">
        <f aca="true" t="shared" si="0" ref="M9:M25">IF($I9=M$7,$K9,0)</f>
        <v>0</v>
      </c>
      <c r="N9" s="18">
        <f aca="true" t="shared" si="1" ref="N9:Q28">IF($I9=N$7,$K9,0)</f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/>
      <c r="S9" s="18" t="str">
        <f>IF(K9&gt;0,K9," ")</f>
        <v> </v>
      </c>
      <c r="T9" s="18" t="str">
        <f>IF(K9&gt;0,SUMPRODUCT(M9:Q9,M$85:Q$85)," ")</f>
        <v> </v>
      </c>
      <c r="U9" s="18" t="str">
        <f>IF(K9&gt;0,2*K9," ")</f>
        <v> </v>
      </c>
      <c r="V9" s="18" t="str">
        <f>IF(K9&gt;0,2*T9," ")</f>
        <v> </v>
      </c>
      <c r="W9" s="23" t="str">
        <f ca="1">IF(K9&gt;0,OFFSET($L$85,0,I9)," ")</f>
        <v> </v>
      </c>
    </row>
    <row r="10" spans="1:23" ht="12.75" customHeight="1">
      <c r="A10" s="3"/>
      <c r="B10" s="7"/>
      <c r="C10" s="42" t="str">
        <f>+'Target Groups'!C10</f>
        <v>  </v>
      </c>
      <c r="D10" s="38">
        <f>+'Target Groups'!D10</f>
        <v>0</v>
      </c>
      <c r="E10" s="39">
        <f>+Tiers!E10</f>
        <v>0</v>
      </c>
      <c r="F10" s="39">
        <f>+Tiers!F10</f>
        <v>0</v>
      </c>
      <c r="G10" s="39">
        <f>+Tiers!G10</f>
        <v>0</v>
      </c>
      <c r="I10" s="37">
        <f aca="true" ca="1" t="shared" si="2" ref="I10:I70">OFFSET($E10,0,$AA$5)</f>
        <v>0</v>
      </c>
      <c r="J10" s="23">
        <f ca="1">OFFSET('Target Groups'!F10,0,$AA$5)</f>
        <v>0</v>
      </c>
      <c r="K10" s="18">
        <f aca="true" t="shared" si="3" ref="K10:K70">+D10*J10</f>
        <v>0</v>
      </c>
      <c r="L10" s="18">
        <f aca="true" t="shared" si="4" ref="L10:L70">2*K10</f>
        <v>0</v>
      </c>
      <c r="M10" s="18">
        <f t="shared" si="0"/>
        <v>0</v>
      </c>
      <c r="N10" s="18">
        <f t="shared" si="1"/>
        <v>0</v>
      </c>
      <c r="O10" s="18">
        <f t="shared" si="1"/>
        <v>0</v>
      </c>
      <c r="P10" s="18">
        <f t="shared" si="1"/>
        <v>0</v>
      </c>
      <c r="Q10" s="18">
        <f t="shared" si="1"/>
        <v>0</v>
      </c>
      <c r="R10" s="18"/>
      <c r="S10" s="18" t="str">
        <f aca="true" t="shared" si="5" ref="S10:S70">IF(K10&gt;0,K10," ")</f>
        <v> </v>
      </c>
      <c r="T10" s="18" t="str">
        <f aca="true" t="shared" si="6" ref="T10:T70">IF(K10&gt;0,SUMPRODUCT(M10:Q10,M$85:Q$85)," ")</f>
        <v> </v>
      </c>
      <c r="U10" s="18" t="str">
        <f aca="true" t="shared" si="7" ref="U10:U70">IF(K10&gt;0,2*K10," ")</f>
        <v> </v>
      </c>
      <c r="V10" s="18" t="str">
        <f aca="true" t="shared" si="8" ref="V10:V70">IF(K10&gt;0,2*T10," ")</f>
        <v> </v>
      </c>
      <c r="W10" s="23" t="str">
        <f aca="true" ca="1" t="shared" si="9" ref="W10:W70">IF(K10&gt;0,OFFSET($L$85,0,I10)," ")</f>
        <v> </v>
      </c>
    </row>
    <row r="11" spans="1:23" ht="12.75" customHeight="1">
      <c r="A11" s="3"/>
      <c r="B11" s="7"/>
      <c r="C11" s="42" t="str">
        <f>+'Target Groups'!C11</f>
        <v>Essential support and sustainment personnel</v>
      </c>
      <c r="D11" s="38">
        <f>+'Target Groups'!D11</f>
        <v>0</v>
      </c>
      <c r="E11" s="39">
        <f>+Tiers!E11</f>
        <v>2</v>
      </c>
      <c r="F11" s="39">
        <f>+Tiers!F11</f>
        <v>2</v>
      </c>
      <c r="G11" s="39">
        <f>+Tiers!G11</f>
        <v>2</v>
      </c>
      <c r="I11" s="37">
        <f ca="1" t="shared" si="2"/>
        <v>2</v>
      </c>
      <c r="J11" s="23">
        <f ca="1">OFFSET('Target Groups'!F11,0,$AA$5)</f>
        <v>1</v>
      </c>
      <c r="K11" s="18">
        <f t="shared" si="3"/>
        <v>0</v>
      </c>
      <c r="L11" s="18">
        <f t="shared" si="4"/>
        <v>0</v>
      </c>
      <c r="M11" s="18">
        <f t="shared" si="0"/>
        <v>0</v>
      </c>
      <c r="N11" s="18">
        <f t="shared" si="1"/>
        <v>0</v>
      </c>
      <c r="O11" s="18">
        <f t="shared" si="1"/>
        <v>0</v>
      </c>
      <c r="P11" s="18">
        <f t="shared" si="1"/>
        <v>0</v>
      </c>
      <c r="Q11" s="18">
        <f t="shared" si="1"/>
        <v>0</v>
      </c>
      <c r="R11" s="18"/>
      <c r="S11" s="18" t="str">
        <f t="shared" si="5"/>
        <v> </v>
      </c>
      <c r="T11" s="18" t="str">
        <f t="shared" si="6"/>
        <v> </v>
      </c>
      <c r="U11" s="18" t="str">
        <f t="shared" si="7"/>
        <v> </v>
      </c>
      <c r="V11" s="18" t="str">
        <f t="shared" si="8"/>
        <v> </v>
      </c>
      <c r="W11" s="23" t="str">
        <f ca="1" t="shared" si="9"/>
        <v> </v>
      </c>
    </row>
    <row r="12" spans="1:23" ht="12.75" customHeight="1">
      <c r="A12" s="3"/>
      <c r="B12" s="7"/>
      <c r="C12" s="42" t="str">
        <f>+'Target Groups'!C12</f>
        <v>Intelligence services</v>
      </c>
      <c r="D12" s="38">
        <f>+'Target Groups'!D12</f>
        <v>0</v>
      </c>
      <c r="E12" s="39">
        <f>+Tiers!E12</f>
        <v>2</v>
      </c>
      <c r="F12" s="39">
        <f>+Tiers!F12</f>
        <v>2</v>
      </c>
      <c r="G12" s="39">
        <f>+Tiers!G12</f>
        <v>2</v>
      </c>
      <c r="I12" s="37">
        <f ca="1" t="shared" si="2"/>
        <v>2</v>
      </c>
      <c r="J12" s="23">
        <f ca="1">OFFSET('Target Groups'!F12,0,$AA$5)</f>
        <v>1</v>
      </c>
      <c r="K12" s="18">
        <f t="shared" si="3"/>
        <v>0</v>
      </c>
      <c r="L12" s="18">
        <f t="shared" si="4"/>
        <v>0</v>
      </c>
      <c r="M12" s="18">
        <f t="shared" si="0"/>
        <v>0</v>
      </c>
      <c r="N12" s="18">
        <f t="shared" si="1"/>
        <v>0</v>
      </c>
      <c r="O12" s="18">
        <f t="shared" si="1"/>
        <v>0</v>
      </c>
      <c r="P12" s="18">
        <f t="shared" si="1"/>
        <v>0</v>
      </c>
      <c r="Q12" s="18">
        <f t="shared" si="1"/>
        <v>0</v>
      </c>
      <c r="R12" s="18"/>
      <c r="S12" s="18" t="str">
        <f t="shared" si="5"/>
        <v> </v>
      </c>
      <c r="T12" s="18" t="str">
        <f t="shared" si="6"/>
        <v> </v>
      </c>
      <c r="U12" s="18" t="str">
        <f t="shared" si="7"/>
        <v> </v>
      </c>
      <c r="V12" s="18" t="str">
        <f t="shared" si="8"/>
        <v> </v>
      </c>
      <c r="W12" s="23" t="str">
        <f ca="1" t="shared" si="9"/>
        <v> </v>
      </c>
    </row>
    <row r="13" spans="1:23" ht="12.75" customHeight="1">
      <c r="A13" s="3"/>
      <c r="B13" s="7"/>
      <c r="C13" s="42" t="str">
        <f>+'Target Groups'!C13</f>
        <v>Border protection personnel</v>
      </c>
      <c r="D13" s="38">
        <f>+'Target Groups'!D13</f>
        <v>0</v>
      </c>
      <c r="E13" s="39">
        <f>+Tiers!E13</f>
        <v>2</v>
      </c>
      <c r="F13" s="39">
        <f>+Tiers!F13</f>
        <v>2</v>
      </c>
      <c r="G13" s="39">
        <f>+Tiers!G13</f>
        <v>2</v>
      </c>
      <c r="I13" s="37">
        <f ca="1" t="shared" si="2"/>
        <v>2</v>
      </c>
      <c r="J13" s="23">
        <f ca="1">OFFSET('Target Groups'!F13,0,$AA$5)</f>
        <v>1</v>
      </c>
      <c r="K13" s="18">
        <f t="shared" si="3"/>
        <v>0</v>
      </c>
      <c r="L13" s="18">
        <f t="shared" si="4"/>
        <v>0</v>
      </c>
      <c r="M13" s="18">
        <f t="shared" si="0"/>
        <v>0</v>
      </c>
      <c r="N13" s="18">
        <f t="shared" si="1"/>
        <v>0</v>
      </c>
      <c r="O13" s="18">
        <f t="shared" si="1"/>
        <v>0</v>
      </c>
      <c r="P13" s="18">
        <f t="shared" si="1"/>
        <v>0</v>
      </c>
      <c r="Q13" s="18">
        <f t="shared" si="1"/>
        <v>0</v>
      </c>
      <c r="R13" s="18"/>
      <c r="S13" s="18" t="str">
        <f t="shared" si="5"/>
        <v> </v>
      </c>
      <c r="T13" s="18" t="str">
        <f t="shared" si="6"/>
        <v> </v>
      </c>
      <c r="U13" s="18" t="str">
        <f t="shared" si="7"/>
        <v> </v>
      </c>
      <c r="V13" s="18" t="str">
        <f t="shared" si="8"/>
        <v> </v>
      </c>
      <c r="W13" s="23" t="str">
        <f ca="1" t="shared" si="9"/>
        <v> </v>
      </c>
    </row>
    <row r="14" spans="1:23" ht="12.75" customHeight="1">
      <c r="A14" s="3"/>
      <c r="B14" s="7"/>
      <c r="C14" s="42" t="str">
        <f>+'Target Groups'!C14</f>
        <v>National Guard personnel </v>
      </c>
      <c r="D14" s="38">
        <f>+'Target Groups'!D14</f>
        <v>0</v>
      </c>
      <c r="E14" s="39">
        <f>+Tiers!E14</f>
        <v>2</v>
      </c>
      <c r="F14" s="39">
        <f>+Tiers!F14</f>
        <v>2</v>
      </c>
      <c r="G14" s="39">
        <f>+Tiers!G14</f>
        <v>2</v>
      </c>
      <c r="I14" s="37">
        <f ca="1" t="shared" si="2"/>
        <v>2</v>
      </c>
      <c r="J14" s="23">
        <f ca="1">OFFSET('Target Groups'!F14,0,$AA$5)</f>
        <v>1</v>
      </c>
      <c r="K14" s="18">
        <f t="shared" si="3"/>
        <v>0</v>
      </c>
      <c r="L14" s="18">
        <f t="shared" si="4"/>
        <v>0</v>
      </c>
      <c r="M14" s="18">
        <f t="shared" si="0"/>
        <v>0</v>
      </c>
      <c r="N14" s="18">
        <f t="shared" si="1"/>
        <v>0</v>
      </c>
      <c r="O14" s="18">
        <f t="shared" si="1"/>
        <v>0</v>
      </c>
      <c r="P14" s="18">
        <f t="shared" si="1"/>
        <v>0</v>
      </c>
      <c r="Q14" s="18">
        <f t="shared" si="1"/>
        <v>0</v>
      </c>
      <c r="R14" s="18"/>
      <c r="S14" s="18" t="str">
        <f t="shared" si="5"/>
        <v> </v>
      </c>
      <c r="T14" s="18" t="str">
        <f t="shared" si="6"/>
        <v> </v>
      </c>
      <c r="U14" s="18" t="str">
        <f t="shared" si="7"/>
        <v> </v>
      </c>
      <c r="V14" s="18" t="str">
        <f t="shared" si="8"/>
        <v> </v>
      </c>
      <c r="W14" s="23" t="str">
        <f ca="1" t="shared" si="9"/>
        <v> </v>
      </c>
    </row>
    <row r="15" spans="1:23" ht="12.75" customHeight="1">
      <c r="A15" s="3"/>
      <c r="B15" s="7"/>
      <c r="C15" s="42" t="str">
        <f>+'Target Groups'!C15</f>
        <v>Other domestic national security personnel</v>
      </c>
      <c r="D15" s="38">
        <f>+'Target Groups'!D15</f>
        <v>0</v>
      </c>
      <c r="E15" s="39">
        <f>+Tiers!E15</f>
        <v>2</v>
      </c>
      <c r="F15" s="39">
        <f>+Tiers!F15</f>
        <v>2</v>
      </c>
      <c r="G15" s="39">
        <f>+Tiers!G15</f>
        <v>2</v>
      </c>
      <c r="I15" s="37">
        <f ca="1" t="shared" si="2"/>
        <v>2</v>
      </c>
      <c r="J15" s="23">
        <f ca="1">OFFSET('Target Groups'!F15,0,$AA$5)</f>
        <v>1</v>
      </c>
      <c r="K15" s="18">
        <f t="shared" si="3"/>
        <v>0</v>
      </c>
      <c r="L15" s="18">
        <f t="shared" si="4"/>
        <v>0</v>
      </c>
      <c r="M15" s="18">
        <f t="shared" si="0"/>
        <v>0</v>
      </c>
      <c r="N15" s="18">
        <f t="shared" si="1"/>
        <v>0</v>
      </c>
      <c r="O15" s="18">
        <f t="shared" si="1"/>
        <v>0</v>
      </c>
      <c r="P15" s="18">
        <f t="shared" si="1"/>
        <v>0</v>
      </c>
      <c r="Q15" s="18">
        <f t="shared" si="1"/>
        <v>0</v>
      </c>
      <c r="R15" s="18"/>
      <c r="S15" s="18" t="str">
        <f t="shared" si="5"/>
        <v> </v>
      </c>
      <c r="T15" s="18" t="str">
        <f t="shared" si="6"/>
        <v> </v>
      </c>
      <c r="U15" s="18" t="str">
        <f t="shared" si="7"/>
        <v> </v>
      </c>
      <c r="V15" s="18" t="str">
        <f t="shared" si="8"/>
        <v> </v>
      </c>
      <c r="W15" s="23" t="str">
        <f ca="1" t="shared" si="9"/>
        <v> </v>
      </c>
    </row>
    <row r="16" spans="1:23" ht="12.75" customHeight="1">
      <c r="A16" s="3"/>
      <c r="B16" s="7"/>
      <c r="C16" s="42" t="str">
        <f>+'Target Groups'!C16</f>
        <v>  </v>
      </c>
      <c r="D16" s="38">
        <f>+'Target Groups'!D16</f>
        <v>0</v>
      </c>
      <c r="E16" s="39">
        <f>+Tiers!E16</f>
        <v>0</v>
      </c>
      <c r="F16" s="39">
        <f>+Tiers!F16</f>
        <v>0</v>
      </c>
      <c r="G16" s="39">
        <f>+Tiers!G16</f>
        <v>0</v>
      </c>
      <c r="I16" s="37">
        <f ca="1" t="shared" si="2"/>
        <v>0</v>
      </c>
      <c r="J16" s="23">
        <f ca="1">OFFSET('Target Groups'!F16,0,$AA$5)</f>
        <v>0</v>
      </c>
      <c r="K16" s="18">
        <f t="shared" si="3"/>
        <v>0</v>
      </c>
      <c r="L16" s="18">
        <f t="shared" si="4"/>
        <v>0</v>
      </c>
      <c r="M16" s="18">
        <f t="shared" si="0"/>
        <v>0</v>
      </c>
      <c r="N16" s="18">
        <f t="shared" si="1"/>
        <v>0</v>
      </c>
      <c r="O16" s="18">
        <f t="shared" si="1"/>
        <v>0</v>
      </c>
      <c r="P16" s="18">
        <f t="shared" si="1"/>
        <v>0</v>
      </c>
      <c r="Q16" s="18">
        <f t="shared" si="1"/>
        <v>0</v>
      </c>
      <c r="R16" s="18"/>
      <c r="S16" s="18" t="str">
        <f t="shared" si="5"/>
        <v> </v>
      </c>
      <c r="T16" s="18" t="str">
        <f t="shared" si="6"/>
        <v> </v>
      </c>
      <c r="U16" s="18" t="str">
        <f t="shared" si="7"/>
        <v> </v>
      </c>
      <c r="V16" s="18" t="str">
        <f t="shared" si="8"/>
        <v> </v>
      </c>
      <c r="W16" s="23" t="str">
        <f ca="1" t="shared" si="9"/>
        <v> </v>
      </c>
    </row>
    <row r="17" spans="1:23" ht="12.75" customHeight="1">
      <c r="A17" s="3"/>
      <c r="B17" s="7"/>
      <c r="C17" s="42" t="str">
        <f>+'Target Groups'!C17</f>
        <v>Other active duty &amp; essential support personnel</v>
      </c>
      <c r="D17" s="38">
        <f>+'Target Groups'!D17</f>
        <v>0</v>
      </c>
      <c r="E17" s="39">
        <f>+Tiers!E17</f>
        <v>3</v>
      </c>
      <c r="F17" s="39">
        <f>+Tiers!F17</f>
        <v>3</v>
      </c>
      <c r="G17" s="39">
        <f>+Tiers!G17</f>
        <v>4</v>
      </c>
      <c r="I17" s="37">
        <f ca="1" t="shared" si="2"/>
        <v>4</v>
      </c>
      <c r="J17" s="23">
        <f ca="1">OFFSET('Target Groups'!F17,0,$AA$5)</f>
        <v>1</v>
      </c>
      <c r="K17" s="18">
        <f t="shared" si="3"/>
        <v>0</v>
      </c>
      <c r="L17" s="18">
        <f t="shared" si="4"/>
        <v>0</v>
      </c>
      <c r="M17" s="18">
        <f t="shared" si="0"/>
        <v>0</v>
      </c>
      <c r="N17" s="18">
        <f t="shared" si="1"/>
        <v>0</v>
      </c>
      <c r="O17" s="18">
        <f t="shared" si="1"/>
        <v>0</v>
      </c>
      <c r="P17" s="18">
        <f t="shared" si="1"/>
        <v>0</v>
      </c>
      <c r="Q17" s="18">
        <f t="shared" si="1"/>
        <v>0</v>
      </c>
      <c r="R17" s="18"/>
      <c r="S17" s="18" t="str">
        <f t="shared" si="5"/>
        <v> </v>
      </c>
      <c r="T17" s="18" t="str">
        <f t="shared" si="6"/>
        <v> </v>
      </c>
      <c r="U17" s="18" t="str">
        <f t="shared" si="7"/>
        <v> </v>
      </c>
      <c r="V17" s="18" t="str">
        <f t="shared" si="8"/>
        <v> </v>
      </c>
      <c r="W17" s="23" t="str">
        <f ca="1" t="shared" si="9"/>
        <v> </v>
      </c>
    </row>
    <row r="18" spans="1:23" ht="12.75" customHeight="1">
      <c r="A18" s="3"/>
      <c r="B18" s="7"/>
      <c r="C18" s="42" t="str">
        <f>+'Target Groups'!C18</f>
        <v>  </v>
      </c>
      <c r="D18" s="38">
        <f>+'Target Groups'!D18</f>
        <v>0</v>
      </c>
      <c r="E18" s="39">
        <f>+Tiers!E18</f>
        <v>0</v>
      </c>
      <c r="F18" s="39">
        <f>+Tiers!F18</f>
        <v>0</v>
      </c>
      <c r="G18" s="39">
        <f>+Tiers!G18</f>
        <v>0</v>
      </c>
      <c r="I18" s="37">
        <f ca="1" t="shared" si="2"/>
        <v>0</v>
      </c>
      <c r="J18" s="23">
        <f ca="1">OFFSET('Target Groups'!F18,0,$AA$5)</f>
        <v>0</v>
      </c>
      <c r="K18" s="18">
        <f t="shared" si="3"/>
        <v>0</v>
      </c>
      <c r="L18" s="18">
        <f t="shared" si="4"/>
        <v>0</v>
      </c>
      <c r="M18" s="18">
        <f t="shared" si="0"/>
        <v>0</v>
      </c>
      <c r="N18" s="18">
        <f t="shared" si="1"/>
        <v>0</v>
      </c>
      <c r="O18" s="18">
        <f t="shared" si="1"/>
        <v>0</v>
      </c>
      <c r="P18" s="18">
        <f t="shared" si="1"/>
        <v>0</v>
      </c>
      <c r="Q18" s="18">
        <f t="shared" si="1"/>
        <v>0</v>
      </c>
      <c r="R18" s="18"/>
      <c r="S18" s="18" t="str">
        <f t="shared" si="5"/>
        <v> </v>
      </c>
      <c r="T18" s="18" t="str">
        <f t="shared" si="6"/>
        <v> </v>
      </c>
      <c r="U18" s="18" t="str">
        <f t="shared" si="7"/>
        <v> </v>
      </c>
      <c r="V18" s="18" t="str">
        <f t="shared" si="8"/>
        <v> </v>
      </c>
      <c r="W18" s="23" t="str">
        <f ca="1" t="shared" si="9"/>
        <v> </v>
      </c>
    </row>
    <row r="19" spans="1:23" ht="12.75" customHeight="1">
      <c r="A19" s="3"/>
      <c r="B19" s="7"/>
      <c r="C19" s="42" t="str">
        <f>+'Target Groups'!C19</f>
        <v>  </v>
      </c>
      <c r="D19" s="38">
        <f>+'Target Groups'!D19</f>
        <v>0</v>
      </c>
      <c r="E19" s="39">
        <f>+Tiers!E19</f>
        <v>0</v>
      </c>
      <c r="F19" s="39">
        <f>+Tiers!F19</f>
        <v>0</v>
      </c>
      <c r="G19" s="39">
        <f>+Tiers!G19</f>
        <v>0</v>
      </c>
      <c r="I19" s="37">
        <f ca="1" t="shared" si="2"/>
        <v>0</v>
      </c>
      <c r="J19" s="23">
        <f ca="1">OFFSET('Target Groups'!F19,0,$AA$5)</f>
        <v>0</v>
      </c>
      <c r="K19" s="18">
        <f t="shared" si="3"/>
        <v>0</v>
      </c>
      <c r="L19" s="18">
        <f t="shared" si="4"/>
        <v>0</v>
      </c>
      <c r="M19" s="18">
        <f t="shared" si="0"/>
        <v>0</v>
      </c>
      <c r="N19" s="18">
        <f t="shared" si="1"/>
        <v>0</v>
      </c>
      <c r="O19" s="18">
        <f t="shared" si="1"/>
        <v>0</v>
      </c>
      <c r="P19" s="18">
        <f t="shared" si="1"/>
        <v>0</v>
      </c>
      <c r="Q19" s="18">
        <f t="shared" si="1"/>
        <v>0</v>
      </c>
      <c r="R19" s="18"/>
      <c r="S19" s="18" t="str">
        <f t="shared" si="5"/>
        <v> </v>
      </c>
      <c r="T19" s="18" t="str">
        <f t="shared" si="6"/>
        <v> </v>
      </c>
      <c r="U19" s="18" t="str">
        <f t="shared" si="7"/>
        <v> </v>
      </c>
      <c r="V19" s="18" t="str">
        <f t="shared" si="8"/>
        <v> </v>
      </c>
      <c r="W19" s="23" t="str">
        <f ca="1" t="shared" si="9"/>
        <v> </v>
      </c>
    </row>
    <row r="20" spans="1:23" ht="12.75" customHeight="1">
      <c r="A20" s="3"/>
      <c r="B20" s="44"/>
      <c r="C20" s="42" t="str">
        <f>+'Target Groups'!C20</f>
        <v>Health Care &amp; Community Support Services (HC/CSS)</v>
      </c>
      <c r="D20" s="38">
        <f>+'Target Groups'!D20</f>
        <v>0</v>
      </c>
      <c r="E20" s="39">
        <f>+Tiers!E20</f>
        <v>0</v>
      </c>
      <c r="F20" s="39">
        <f>+Tiers!F20</f>
        <v>0</v>
      </c>
      <c r="G20" s="39">
        <f>+Tiers!G20</f>
        <v>0</v>
      </c>
      <c r="I20" s="37">
        <f ca="1" t="shared" si="2"/>
        <v>0</v>
      </c>
      <c r="J20" s="23">
        <f ca="1">OFFSET('Target Groups'!F20,0,$AA$5)</f>
        <v>0</v>
      </c>
      <c r="K20" s="18">
        <f t="shared" si="3"/>
        <v>0</v>
      </c>
      <c r="L20" s="18">
        <f t="shared" si="4"/>
        <v>0</v>
      </c>
      <c r="M20" s="18">
        <f t="shared" si="0"/>
        <v>0</v>
      </c>
      <c r="N20" s="18">
        <f t="shared" si="1"/>
        <v>0</v>
      </c>
      <c r="O20" s="18">
        <f t="shared" si="1"/>
        <v>0</v>
      </c>
      <c r="P20" s="18">
        <f t="shared" si="1"/>
        <v>0</v>
      </c>
      <c r="Q20" s="18">
        <f t="shared" si="1"/>
        <v>0</v>
      </c>
      <c r="R20" s="18"/>
      <c r="S20" s="18" t="str">
        <f t="shared" si="5"/>
        <v> </v>
      </c>
      <c r="T20" s="18" t="str">
        <f t="shared" si="6"/>
        <v> </v>
      </c>
      <c r="U20" s="18" t="str">
        <f t="shared" si="7"/>
        <v> </v>
      </c>
      <c r="V20" s="18" t="str">
        <f t="shared" si="8"/>
        <v> </v>
      </c>
      <c r="W20" s="23" t="str">
        <f ca="1" t="shared" si="9"/>
        <v> </v>
      </c>
    </row>
    <row r="21" spans="1:23" ht="12.75" customHeight="1">
      <c r="A21" s="3"/>
      <c r="B21" s="44"/>
      <c r="C21" s="42" t="str">
        <f>+'Target Groups'!C21</f>
        <v>  </v>
      </c>
      <c r="D21" s="38">
        <f>+'Target Groups'!D21</f>
        <v>0</v>
      </c>
      <c r="E21" s="39">
        <f>+Tiers!E21</f>
        <v>0</v>
      </c>
      <c r="F21" s="39">
        <f>+Tiers!F21</f>
        <v>0</v>
      </c>
      <c r="G21" s="39">
        <f>+Tiers!G21</f>
        <v>0</v>
      </c>
      <c r="I21" s="37">
        <f ca="1" t="shared" si="2"/>
        <v>0</v>
      </c>
      <c r="J21" s="23">
        <f ca="1">OFFSET('Target Groups'!F21,0,$AA$5)</f>
        <v>0</v>
      </c>
      <c r="K21" s="18">
        <f t="shared" si="3"/>
        <v>0</v>
      </c>
      <c r="L21" s="18">
        <f t="shared" si="4"/>
        <v>0</v>
      </c>
      <c r="M21" s="18">
        <f t="shared" si="0"/>
        <v>0</v>
      </c>
      <c r="N21" s="18">
        <f t="shared" si="1"/>
        <v>0</v>
      </c>
      <c r="O21" s="18">
        <f t="shared" si="1"/>
        <v>0</v>
      </c>
      <c r="P21" s="18">
        <f t="shared" si="1"/>
        <v>0</v>
      </c>
      <c r="Q21" s="18">
        <f t="shared" si="1"/>
        <v>0</v>
      </c>
      <c r="R21" s="18"/>
      <c r="S21" s="18" t="str">
        <f t="shared" si="5"/>
        <v> </v>
      </c>
      <c r="T21" s="18" t="str">
        <f t="shared" si="6"/>
        <v> </v>
      </c>
      <c r="U21" s="18" t="str">
        <f t="shared" si="7"/>
        <v> </v>
      </c>
      <c r="V21" s="18" t="str">
        <f t="shared" si="8"/>
        <v> </v>
      </c>
      <c r="W21" s="23" t="str">
        <f ca="1" t="shared" si="9"/>
        <v> </v>
      </c>
    </row>
    <row r="22" spans="1:23" ht="12.75" customHeight="1">
      <c r="A22" s="3"/>
      <c r="B22" s="6"/>
      <c r="C22" s="42" t="str">
        <f>+'Target Groups'!C22</f>
        <v>Target Group</v>
      </c>
      <c r="D22" s="38">
        <f>+'Target Groups'!D22</f>
        <v>0</v>
      </c>
      <c r="E22" s="39">
        <f>+Tiers!E22</f>
        <v>0</v>
      </c>
      <c r="F22" s="39">
        <f>+Tiers!F22</f>
        <v>0</v>
      </c>
      <c r="G22" s="39">
        <f>+Tiers!G22</f>
        <v>0</v>
      </c>
      <c r="I22" s="37">
        <f ca="1" t="shared" si="2"/>
        <v>0</v>
      </c>
      <c r="J22" s="23">
        <f ca="1">OFFSET('Target Groups'!F22,0,$AA$5)</f>
        <v>0</v>
      </c>
      <c r="K22" s="18">
        <f t="shared" si="3"/>
        <v>0</v>
      </c>
      <c r="L22" s="18">
        <f t="shared" si="4"/>
        <v>0</v>
      </c>
      <c r="M22" s="18">
        <f t="shared" si="0"/>
        <v>0</v>
      </c>
      <c r="N22" s="18">
        <f t="shared" si="1"/>
        <v>0</v>
      </c>
      <c r="O22" s="18">
        <f t="shared" si="1"/>
        <v>0</v>
      </c>
      <c r="P22" s="18">
        <f t="shared" si="1"/>
        <v>0</v>
      </c>
      <c r="Q22" s="18">
        <f t="shared" si="1"/>
        <v>0</v>
      </c>
      <c r="R22" s="18"/>
      <c r="S22" s="18" t="str">
        <f t="shared" si="5"/>
        <v> </v>
      </c>
      <c r="T22" s="18" t="str">
        <f t="shared" si="6"/>
        <v> </v>
      </c>
      <c r="U22" s="18" t="str">
        <f t="shared" si="7"/>
        <v> </v>
      </c>
      <c r="V22" s="18" t="str">
        <f t="shared" si="8"/>
        <v> </v>
      </c>
      <c r="W22" s="23" t="str">
        <f ca="1" t="shared" si="9"/>
        <v> </v>
      </c>
    </row>
    <row r="23" spans="1:23" ht="12.75" customHeight="1">
      <c r="A23" s="3"/>
      <c r="B23" s="7"/>
      <c r="C23" s="42" t="str">
        <f>+'Target Groups'!C23</f>
        <v>Public health personnel</v>
      </c>
      <c r="D23" s="38">
        <f>+'Target Groups'!D23</f>
        <v>0</v>
      </c>
      <c r="E23" s="39">
        <f>+Tiers!E23</f>
        <v>1</v>
      </c>
      <c r="F23" s="39">
        <f>+Tiers!F23</f>
        <v>1</v>
      </c>
      <c r="G23" s="39">
        <f>+Tiers!G23</f>
        <v>1</v>
      </c>
      <c r="I23" s="37">
        <f ca="1" t="shared" si="2"/>
        <v>1</v>
      </c>
      <c r="J23" s="23">
        <f ca="1">OFFSET('Target Groups'!F23,0,$AA$5)</f>
        <v>1</v>
      </c>
      <c r="K23" s="18">
        <f t="shared" si="3"/>
        <v>0</v>
      </c>
      <c r="L23" s="18">
        <f t="shared" si="4"/>
        <v>0</v>
      </c>
      <c r="M23" s="18">
        <f t="shared" si="0"/>
        <v>0</v>
      </c>
      <c r="N23" s="18">
        <f t="shared" si="1"/>
        <v>0</v>
      </c>
      <c r="O23" s="18">
        <f t="shared" si="1"/>
        <v>0</v>
      </c>
      <c r="P23" s="18">
        <f t="shared" si="1"/>
        <v>0</v>
      </c>
      <c r="Q23" s="18">
        <f t="shared" si="1"/>
        <v>0</v>
      </c>
      <c r="R23" s="18"/>
      <c r="S23" s="18" t="str">
        <f t="shared" si="5"/>
        <v> </v>
      </c>
      <c r="T23" s="18" t="str">
        <f t="shared" si="6"/>
        <v> </v>
      </c>
      <c r="U23" s="18" t="str">
        <f t="shared" si="7"/>
        <v> </v>
      </c>
      <c r="V23" s="18" t="str">
        <f t="shared" si="8"/>
        <v> </v>
      </c>
      <c r="W23" s="23" t="str">
        <f ca="1" t="shared" si="9"/>
        <v> </v>
      </c>
    </row>
    <row r="24" spans="1:23" ht="12.75" customHeight="1">
      <c r="A24" s="3"/>
      <c r="B24" s="7"/>
      <c r="C24" s="42" t="str">
        <f>+'Target Groups'!C24</f>
        <v>Inpatient health care providers</v>
      </c>
      <c r="D24" s="38">
        <f>+'Target Groups'!D24</f>
        <v>0</v>
      </c>
      <c r="E24" s="39">
        <f>+Tiers!E24</f>
        <v>1</v>
      </c>
      <c r="F24" s="39">
        <f>+Tiers!F24</f>
        <v>1</v>
      </c>
      <c r="G24" s="39">
        <f>+Tiers!G24</f>
        <v>1</v>
      </c>
      <c r="I24" s="37">
        <f ca="1" t="shared" si="2"/>
        <v>1</v>
      </c>
      <c r="J24" s="23">
        <f ca="1">OFFSET('Target Groups'!F24,0,$AA$5)</f>
        <v>1</v>
      </c>
      <c r="K24" s="18">
        <f t="shared" si="3"/>
        <v>0</v>
      </c>
      <c r="L24" s="18">
        <f t="shared" si="4"/>
        <v>0</v>
      </c>
      <c r="M24" s="18">
        <f t="shared" si="0"/>
        <v>0</v>
      </c>
      <c r="N24" s="18">
        <f t="shared" si="1"/>
        <v>0</v>
      </c>
      <c r="O24" s="18">
        <f t="shared" si="1"/>
        <v>0</v>
      </c>
      <c r="P24" s="18">
        <f t="shared" si="1"/>
        <v>0</v>
      </c>
      <c r="Q24" s="18">
        <f t="shared" si="1"/>
        <v>0</v>
      </c>
      <c r="R24" s="18"/>
      <c r="S24" s="18" t="str">
        <f t="shared" si="5"/>
        <v> </v>
      </c>
      <c r="T24" s="18" t="str">
        <f t="shared" si="6"/>
        <v> </v>
      </c>
      <c r="U24" s="18" t="str">
        <f t="shared" si="7"/>
        <v> </v>
      </c>
      <c r="V24" s="18" t="str">
        <f t="shared" si="8"/>
        <v> </v>
      </c>
      <c r="W24" s="23" t="str">
        <f ca="1" t="shared" si="9"/>
        <v> </v>
      </c>
    </row>
    <row r="25" spans="1:23" ht="12.75" customHeight="1">
      <c r="A25" s="3"/>
      <c r="B25" s="7"/>
      <c r="C25" s="42" t="str">
        <f>+'Target Groups'!C25</f>
        <v>Outpatient and home health care providers</v>
      </c>
      <c r="D25" s="38">
        <f>+'Target Groups'!D25</f>
        <v>0</v>
      </c>
      <c r="E25" s="39">
        <f>+Tiers!E25</f>
        <v>1</v>
      </c>
      <c r="F25" s="39">
        <f>+Tiers!F25</f>
        <v>1</v>
      </c>
      <c r="G25" s="39">
        <f>+Tiers!G25</f>
        <v>1</v>
      </c>
      <c r="I25" s="37">
        <f ca="1" t="shared" si="2"/>
        <v>1</v>
      </c>
      <c r="J25" s="23">
        <f ca="1">OFFSET('Target Groups'!F25,0,$AA$5)</f>
        <v>1</v>
      </c>
      <c r="K25" s="18">
        <f t="shared" si="3"/>
        <v>0</v>
      </c>
      <c r="L25" s="18">
        <f t="shared" si="4"/>
        <v>0</v>
      </c>
      <c r="M25" s="18">
        <f t="shared" si="0"/>
        <v>0</v>
      </c>
      <c r="N25" s="18">
        <f t="shared" si="1"/>
        <v>0</v>
      </c>
      <c r="O25" s="18">
        <f t="shared" si="1"/>
        <v>0</v>
      </c>
      <c r="P25" s="18">
        <f t="shared" si="1"/>
        <v>0</v>
      </c>
      <c r="Q25" s="18">
        <f t="shared" si="1"/>
        <v>0</v>
      </c>
      <c r="R25" s="18"/>
      <c r="S25" s="18" t="str">
        <f t="shared" si="5"/>
        <v> </v>
      </c>
      <c r="T25" s="18" t="str">
        <f t="shared" si="6"/>
        <v> </v>
      </c>
      <c r="U25" s="18" t="str">
        <f t="shared" si="7"/>
        <v> </v>
      </c>
      <c r="V25" s="18" t="str">
        <f t="shared" si="8"/>
        <v> </v>
      </c>
      <c r="W25" s="23" t="str">
        <f ca="1" t="shared" si="9"/>
        <v> </v>
      </c>
    </row>
    <row r="26" spans="1:23" ht="12.75" customHeight="1">
      <c r="A26" s="3"/>
      <c r="B26" s="7"/>
      <c r="C26" s="42" t="str">
        <f>+'Target Groups'!C26</f>
        <v>Health care providers in long-term care facilities (LTCFs)</v>
      </c>
      <c r="D26" s="38">
        <f>+'Target Groups'!D26</f>
        <v>0</v>
      </c>
      <c r="E26" s="39">
        <f>+Tiers!E26</f>
        <v>1</v>
      </c>
      <c r="F26" s="39">
        <f>+Tiers!F26</f>
        <v>1</v>
      </c>
      <c r="G26" s="39">
        <f>+Tiers!G26</f>
        <v>1</v>
      </c>
      <c r="I26" s="37">
        <f ca="1" t="shared" si="2"/>
        <v>1</v>
      </c>
      <c r="J26" s="23">
        <f ca="1">OFFSET('Target Groups'!F26,0,$AA$5)</f>
        <v>1</v>
      </c>
      <c r="K26" s="18">
        <f t="shared" si="3"/>
        <v>0</v>
      </c>
      <c r="L26" s="18">
        <f t="shared" si="4"/>
        <v>0</v>
      </c>
      <c r="M26" s="18">
        <f aca="true" t="shared" si="10" ref="M26:Q41">IF($I26=M$7,$K26,0)</f>
        <v>0</v>
      </c>
      <c r="N26" s="18">
        <f t="shared" si="1"/>
        <v>0</v>
      </c>
      <c r="O26" s="18">
        <f t="shared" si="1"/>
        <v>0</v>
      </c>
      <c r="P26" s="18">
        <f t="shared" si="1"/>
        <v>0</v>
      </c>
      <c r="Q26" s="18">
        <f t="shared" si="1"/>
        <v>0</v>
      </c>
      <c r="R26" s="18"/>
      <c r="S26" s="18" t="str">
        <f t="shared" si="5"/>
        <v> </v>
      </c>
      <c r="T26" s="18" t="str">
        <f t="shared" si="6"/>
        <v> </v>
      </c>
      <c r="U26" s="18" t="str">
        <f t="shared" si="7"/>
        <v> </v>
      </c>
      <c r="V26" s="18" t="str">
        <f t="shared" si="8"/>
        <v> </v>
      </c>
      <c r="W26" s="23" t="str">
        <f ca="1" t="shared" si="9"/>
        <v> </v>
      </c>
    </row>
    <row r="27" spans="1:23" ht="12.75" customHeight="1">
      <c r="A27" s="3"/>
      <c r="B27" s="7"/>
      <c r="C27" s="42" t="str">
        <f>+'Target Groups'!C27</f>
        <v>  </v>
      </c>
      <c r="D27" s="38">
        <f>+'Target Groups'!D27</f>
        <v>0</v>
      </c>
      <c r="E27" s="39">
        <f>+Tiers!E27</f>
        <v>0</v>
      </c>
      <c r="F27" s="39">
        <f>+Tiers!F27</f>
        <v>0</v>
      </c>
      <c r="G27" s="39">
        <f>+Tiers!G27</f>
        <v>0</v>
      </c>
      <c r="I27" s="37">
        <f ca="1" t="shared" si="2"/>
        <v>0</v>
      </c>
      <c r="J27" s="23">
        <f ca="1">OFFSET('Target Groups'!F27,0,$AA$5)</f>
        <v>0</v>
      </c>
      <c r="K27" s="18">
        <f t="shared" si="3"/>
        <v>0</v>
      </c>
      <c r="L27" s="18">
        <f t="shared" si="4"/>
        <v>0</v>
      </c>
      <c r="M27" s="18">
        <f t="shared" si="10"/>
        <v>0</v>
      </c>
      <c r="N27" s="18">
        <f t="shared" si="1"/>
        <v>0</v>
      </c>
      <c r="O27" s="18">
        <f t="shared" si="1"/>
        <v>0</v>
      </c>
      <c r="P27" s="18">
        <f t="shared" si="1"/>
        <v>0</v>
      </c>
      <c r="Q27" s="18">
        <f t="shared" si="1"/>
        <v>0</v>
      </c>
      <c r="R27" s="18"/>
      <c r="S27" s="18" t="str">
        <f t="shared" si="5"/>
        <v> </v>
      </c>
      <c r="T27" s="18" t="str">
        <f t="shared" si="6"/>
        <v> </v>
      </c>
      <c r="U27" s="18" t="str">
        <f t="shared" si="7"/>
        <v> </v>
      </c>
      <c r="V27" s="18" t="str">
        <f t="shared" si="8"/>
        <v> </v>
      </c>
      <c r="W27" s="23" t="str">
        <f ca="1" t="shared" si="9"/>
        <v> </v>
      </c>
    </row>
    <row r="28" spans="1:23" ht="12.75" customHeight="1">
      <c r="A28" s="3"/>
      <c r="B28" s="7"/>
      <c r="C28" s="42" t="str">
        <f>+'Target Groups'!C28</f>
        <v>Community support and emergency management personnel</v>
      </c>
      <c r="D28" s="38">
        <f>+'Target Groups'!D28</f>
        <v>0</v>
      </c>
      <c r="E28" s="39">
        <f>+Tiers!E28</f>
        <v>2</v>
      </c>
      <c r="F28" s="39">
        <f>+Tiers!F28</f>
        <v>2</v>
      </c>
      <c r="G28" s="39">
        <f>+Tiers!G28</f>
        <v>4</v>
      </c>
      <c r="I28" s="37">
        <f ca="1" t="shared" si="2"/>
        <v>4</v>
      </c>
      <c r="J28" s="23">
        <f ca="1">OFFSET('Target Groups'!F28,0,$AA$5)</f>
        <v>1</v>
      </c>
      <c r="K28" s="18">
        <f t="shared" si="3"/>
        <v>0</v>
      </c>
      <c r="L28" s="18">
        <f t="shared" si="4"/>
        <v>0</v>
      </c>
      <c r="M28" s="18">
        <f t="shared" si="10"/>
        <v>0</v>
      </c>
      <c r="N28" s="18">
        <f t="shared" si="1"/>
        <v>0</v>
      </c>
      <c r="O28" s="18">
        <f t="shared" si="1"/>
        <v>0</v>
      </c>
      <c r="P28" s="18">
        <f t="shared" si="1"/>
        <v>0</v>
      </c>
      <c r="Q28" s="18">
        <f t="shared" si="1"/>
        <v>0</v>
      </c>
      <c r="R28" s="18"/>
      <c r="S28" s="18" t="str">
        <f t="shared" si="5"/>
        <v> </v>
      </c>
      <c r="T28" s="18" t="str">
        <f t="shared" si="6"/>
        <v> </v>
      </c>
      <c r="U28" s="18" t="str">
        <f t="shared" si="7"/>
        <v> </v>
      </c>
      <c r="V28" s="18" t="str">
        <f t="shared" si="8"/>
        <v> </v>
      </c>
      <c r="W28" s="23" t="str">
        <f ca="1" t="shared" si="9"/>
        <v> </v>
      </c>
    </row>
    <row r="29" spans="1:23" ht="12.75" customHeight="1">
      <c r="A29" s="3"/>
      <c r="B29" s="7"/>
      <c r="C29" s="42" t="str">
        <f>+'Target Groups'!C29</f>
        <v>Pharmacists</v>
      </c>
      <c r="D29" s="38">
        <f>+'Target Groups'!D29</f>
        <v>0</v>
      </c>
      <c r="E29" s="39">
        <f>+Tiers!E29</f>
        <v>2</v>
      </c>
      <c r="F29" s="39">
        <f>+Tiers!F29</f>
        <v>2</v>
      </c>
      <c r="G29" s="39">
        <f>+Tiers!G29</f>
        <v>4</v>
      </c>
      <c r="I29" s="37">
        <f ca="1" t="shared" si="2"/>
        <v>4</v>
      </c>
      <c r="J29" s="23">
        <f ca="1">OFFSET('Target Groups'!F29,0,$AA$5)</f>
        <v>1</v>
      </c>
      <c r="K29" s="18">
        <f t="shared" si="3"/>
        <v>0</v>
      </c>
      <c r="L29" s="18">
        <f t="shared" si="4"/>
        <v>0</v>
      </c>
      <c r="M29" s="18">
        <f t="shared" si="10"/>
        <v>0</v>
      </c>
      <c r="N29" s="18">
        <f t="shared" si="10"/>
        <v>0</v>
      </c>
      <c r="O29" s="18">
        <f t="shared" si="10"/>
        <v>0</v>
      </c>
      <c r="P29" s="18">
        <f t="shared" si="10"/>
        <v>0</v>
      </c>
      <c r="Q29" s="18">
        <f t="shared" si="10"/>
        <v>0</v>
      </c>
      <c r="R29" s="18"/>
      <c r="S29" s="18" t="str">
        <f t="shared" si="5"/>
        <v> </v>
      </c>
      <c r="T29" s="18" t="str">
        <f t="shared" si="6"/>
        <v> </v>
      </c>
      <c r="U29" s="18" t="str">
        <f t="shared" si="7"/>
        <v> </v>
      </c>
      <c r="V29" s="18" t="str">
        <f t="shared" si="8"/>
        <v> </v>
      </c>
      <c r="W29" s="23" t="str">
        <f ca="1" t="shared" si="9"/>
        <v> </v>
      </c>
    </row>
    <row r="30" spans="1:23" ht="12.75" customHeight="1">
      <c r="A30" s="3"/>
      <c r="B30" s="7"/>
      <c r="C30" s="42" t="str">
        <f>+'Target Groups'!C30</f>
        <v>Mortuary services personnel</v>
      </c>
      <c r="D30" s="38">
        <f>+'Target Groups'!D30</f>
        <v>0</v>
      </c>
      <c r="E30" s="39">
        <f>+Tiers!E30</f>
        <v>2</v>
      </c>
      <c r="F30" s="39">
        <f>+Tiers!F30</f>
        <v>2</v>
      </c>
      <c r="G30" s="39">
        <f>+Tiers!G30</f>
        <v>4</v>
      </c>
      <c r="I30" s="37">
        <f ca="1" t="shared" si="2"/>
        <v>4</v>
      </c>
      <c r="J30" s="23">
        <f ca="1">OFFSET('Target Groups'!F30,0,$AA$5)</f>
        <v>1</v>
      </c>
      <c r="K30" s="18">
        <f t="shared" si="3"/>
        <v>0</v>
      </c>
      <c r="L30" s="18">
        <f t="shared" si="4"/>
        <v>0</v>
      </c>
      <c r="M30" s="18">
        <f t="shared" si="10"/>
        <v>0</v>
      </c>
      <c r="N30" s="18">
        <f t="shared" si="10"/>
        <v>0</v>
      </c>
      <c r="O30" s="18">
        <f t="shared" si="10"/>
        <v>0</v>
      </c>
      <c r="P30" s="18">
        <f t="shared" si="10"/>
        <v>0</v>
      </c>
      <c r="Q30" s="18">
        <f t="shared" si="10"/>
        <v>0</v>
      </c>
      <c r="R30" s="18"/>
      <c r="S30" s="18" t="str">
        <f t="shared" si="5"/>
        <v> </v>
      </c>
      <c r="T30" s="18" t="str">
        <f t="shared" si="6"/>
        <v> </v>
      </c>
      <c r="U30" s="18" t="str">
        <f t="shared" si="7"/>
        <v> </v>
      </c>
      <c r="V30" s="18" t="str">
        <f t="shared" si="8"/>
        <v> </v>
      </c>
      <c r="W30" s="23" t="str">
        <f ca="1" t="shared" si="9"/>
        <v> </v>
      </c>
    </row>
    <row r="31" spans="1:23" ht="12.75" customHeight="1">
      <c r="A31" s="3"/>
      <c r="B31" s="7"/>
      <c r="C31" s="42" t="str">
        <f>+'Target Groups'!C31</f>
        <v>  </v>
      </c>
      <c r="D31" s="38">
        <f>+'Target Groups'!D31</f>
        <v>0</v>
      </c>
      <c r="E31" s="39">
        <f>+Tiers!E31</f>
        <v>0</v>
      </c>
      <c r="F31" s="39">
        <f>+Tiers!F31</f>
        <v>0</v>
      </c>
      <c r="G31" s="39">
        <f>+Tiers!G31</f>
        <v>0</v>
      </c>
      <c r="I31" s="37">
        <f ca="1" t="shared" si="2"/>
        <v>0</v>
      </c>
      <c r="J31" s="23">
        <f ca="1">OFFSET('Target Groups'!F31,0,$AA$5)</f>
        <v>0</v>
      </c>
      <c r="K31" s="18">
        <f t="shared" si="3"/>
        <v>0</v>
      </c>
      <c r="L31" s="18">
        <f t="shared" si="4"/>
        <v>0</v>
      </c>
      <c r="M31" s="18">
        <f t="shared" si="10"/>
        <v>0</v>
      </c>
      <c r="N31" s="18">
        <f t="shared" si="10"/>
        <v>0</v>
      </c>
      <c r="O31" s="18">
        <f t="shared" si="10"/>
        <v>0</v>
      </c>
      <c r="P31" s="18">
        <f t="shared" si="10"/>
        <v>0</v>
      </c>
      <c r="Q31" s="18">
        <f t="shared" si="10"/>
        <v>0</v>
      </c>
      <c r="R31" s="18"/>
      <c r="S31" s="18" t="str">
        <f t="shared" si="5"/>
        <v> </v>
      </c>
      <c r="T31" s="18" t="str">
        <f t="shared" si="6"/>
        <v> </v>
      </c>
      <c r="U31" s="18" t="str">
        <f t="shared" si="7"/>
        <v> </v>
      </c>
      <c r="V31" s="18" t="str">
        <f t="shared" si="8"/>
        <v> </v>
      </c>
      <c r="W31" s="23" t="str">
        <f ca="1" t="shared" si="9"/>
        <v> </v>
      </c>
    </row>
    <row r="32" spans="1:23" ht="12.75" customHeight="1">
      <c r="A32" s="3"/>
      <c r="B32" s="7"/>
      <c r="C32" s="42" t="str">
        <f>+'Target Groups'!C32</f>
        <v>Other important health care personnel</v>
      </c>
      <c r="D32" s="38">
        <f>+'Target Groups'!D32</f>
        <v>0</v>
      </c>
      <c r="E32" s="39">
        <f>+Tiers!E32</f>
        <v>3</v>
      </c>
      <c r="F32" s="39">
        <f>+Tiers!F32</f>
        <v>3</v>
      </c>
      <c r="G32" s="39">
        <f>+Tiers!G32</f>
        <v>4</v>
      </c>
      <c r="I32" s="37">
        <f ca="1" t="shared" si="2"/>
        <v>4</v>
      </c>
      <c r="J32" s="23">
        <f ca="1">OFFSET('Target Groups'!F32,0,$AA$5)</f>
        <v>1</v>
      </c>
      <c r="K32" s="18">
        <f t="shared" si="3"/>
        <v>0</v>
      </c>
      <c r="L32" s="18">
        <f t="shared" si="4"/>
        <v>0</v>
      </c>
      <c r="M32" s="18">
        <f t="shared" si="10"/>
        <v>0</v>
      </c>
      <c r="N32" s="18">
        <f t="shared" si="10"/>
        <v>0</v>
      </c>
      <c r="O32" s="18">
        <f t="shared" si="10"/>
        <v>0</v>
      </c>
      <c r="P32" s="18">
        <f t="shared" si="10"/>
        <v>0</v>
      </c>
      <c r="Q32" s="18">
        <f t="shared" si="10"/>
        <v>0</v>
      </c>
      <c r="R32" s="18"/>
      <c r="S32" s="18" t="str">
        <f t="shared" si="5"/>
        <v> </v>
      </c>
      <c r="T32" s="18" t="str">
        <f t="shared" si="6"/>
        <v> </v>
      </c>
      <c r="U32" s="18" t="str">
        <f t="shared" si="7"/>
        <v> </v>
      </c>
      <c r="V32" s="18" t="str">
        <f t="shared" si="8"/>
        <v> </v>
      </c>
      <c r="W32" s="23" t="str">
        <f ca="1" t="shared" si="9"/>
        <v> </v>
      </c>
    </row>
    <row r="33" spans="1:23" ht="12.75" customHeight="1">
      <c r="A33" s="3"/>
      <c r="B33" s="44"/>
      <c r="C33" s="42" t="str">
        <f>+'Target Groups'!C33</f>
        <v>  </v>
      </c>
      <c r="D33" s="38">
        <f>+'Target Groups'!D33</f>
        <v>0</v>
      </c>
      <c r="E33" s="39">
        <f>+Tiers!E33</f>
        <v>0</v>
      </c>
      <c r="F33" s="39">
        <f>+Tiers!F33</f>
        <v>0</v>
      </c>
      <c r="G33" s="39">
        <f>+Tiers!G33</f>
        <v>0</v>
      </c>
      <c r="I33" s="37">
        <f ca="1" t="shared" si="2"/>
        <v>0</v>
      </c>
      <c r="J33" s="23">
        <f ca="1">OFFSET('Target Groups'!F33,0,$AA$5)</f>
        <v>0</v>
      </c>
      <c r="K33" s="18">
        <f t="shared" si="3"/>
        <v>0</v>
      </c>
      <c r="L33" s="18">
        <f t="shared" si="4"/>
        <v>0</v>
      </c>
      <c r="M33" s="18">
        <f t="shared" si="10"/>
        <v>0</v>
      </c>
      <c r="N33" s="18">
        <f t="shared" si="10"/>
        <v>0</v>
      </c>
      <c r="O33" s="18">
        <f t="shared" si="10"/>
        <v>0</v>
      </c>
      <c r="P33" s="18">
        <f t="shared" si="10"/>
        <v>0</v>
      </c>
      <c r="Q33" s="18">
        <f t="shared" si="10"/>
        <v>0</v>
      </c>
      <c r="R33" s="18"/>
      <c r="S33" s="18" t="str">
        <f t="shared" si="5"/>
        <v> </v>
      </c>
      <c r="T33" s="18" t="str">
        <f t="shared" si="6"/>
        <v> </v>
      </c>
      <c r="U33" s="18" t="str">
        <f t="shared" si="7"/>
        <v> </v>
      </c>
      <c r="V33" s="18" t="str">
        <f t="shared" si="8"/>
        <v> </v>
      </c>
      <c r="W33" s="23" t="str">
        <f ca="1" t="shared" si="9"/>
        <v> </v>
      </c>
    </row>
    <row r="34" spans="1:23" ht="12.75" customHeight="1">
      <c r="A34" s="3"/>
      <c r="B34" s="44"/>
      <c r="C34" s="42" t="str">
        <f>+'Target Groups'!C34</f>
        <v>  </v>
      </c>
      <c r="D34" s="38">
        <f>+'Target Groups'!D34</f>
        <v>0</v>
      </c>
      <c r="E34" s="39">
        <f>+Tiers!E34</f>
        <v>0</v>
      </c>
      <c r="F34" s="39">
        <f>+Tiers!F34</f>
        <v>0</v>
      </c>
      <c r="G34" s="39">
        <f>+Tiers!G34</f>
        <v>0</v>
      </c>
      <c r="I34" s="37">
        <f ca="1" t="shared" si="2"/>
        <v>0</v>
      </c>
      <c r="J34" s="23">
        <f ca="1">OFFSET('Target Groups'!F34,0,$AA$5)</f>
        <v>0</v>
      </c>
      <c r="K34" s="18">
        <f t="shared" si="3"/>
        <v>0</v>
      </c>
      <c r="L34" s="18">
        <f t="shared" si="4"/>
        <v>0</v>
      </c>
      <c r="M34" s="18">
        <f t="shared" si="10"/>
        <v>0</v>
      </c>
      <c r="N34" s="18">
        <f t="shared" si="10"/>
        <v>0</v>
      </c>
      <c r="O34" s="18">
        <f t="shared" si="10"/>
        <v>0</v>
      </c>
      <c r="P34" s="18">
        <f t="shared" si="10"/>
        <v>0</v>
      </c>
      <c r="Q34" s="18">
        <f t="shared" si="10"/>
        <v>0</v>
      </c>
      <c r="R34" s="18"/>
      <c r="S34" s="18" t="str">
        <f t="shared" si="5"/>
        <v> </v>
      </c>
      <c r="T34" s="18" t="str">
        <f t="shared" si="6"/>
        <v> </v>
      </c>
      <c r="U34" s="18" t="str">
        <f t="shared" si="7"/>
        <v> </v>
      </c>
      <c r="V34" s="18" t="str">
        <f t="shared" si="8"/>
        <v> </v>
      </c>
      <c r="W34" s="23" t="str">
        <f ca="1" t="shared" si="9"/>
        <v> </v>
      </c>
    </row>
    <row r="35" spans="1:23" ht="12.75" customHeight="1">
      <c r="A35" s="3"/>
      <c r="B35" s="6"/>
      <c r="C35" s="42" t="str">
        <f>+'Target Groups'!C35</f>
        <v>Critical Infrastructure (CI)</v>
      </c>
      <c r="D35" s="38">
        <f>+'Target Groups'!D35</f>
        <v>0</v>
      </c>
      <c r="E35" s="39">
        <f>+Tiers!E35</f>
        <v>0</v>
      </c>
      <c r="F35" s="39">
        <f>+Tiers!F35</f>
        <v>0</v>
      </c>
      <c r="G35" s="39">
        <f>+Tiers!G35</f>
        <v>0</v>
      </c>
      <c r="I35" s="37">
        <f ca="1" t="shared" si="2"/>
        <v>0</v>
      </c>
      <c r="J35" s="23">
        <f ca="1">OFFSET('Target Groups'!F35,0,$AA$5)</f>
        <v>0</v>
      </c>
      <c r="K35" s="18">
        <f t="shared" si="3"/>
        <v>0</v>
      </c>
      <c r="L35" s="18">
        <f t="shared" si="4"/>
        <v>0</v>
      </c>
      <c r="M35" s="18">
        <f t="shared" si="10"/>
        <v>0</v>
      </c>
      <c r="N35" s="18">
        <f t="shared" si="10"/>
        <v>0</v>
      </c>
      <c r="O35" s="18">
        <f t="shared" si="10"/>
        <v>0</v>
      </c>
      <c r="P35" s="18">
        <f t="shared" si="10"/>
        <v>0</v>
      </c>
      <c r="Q35" s="18">
        <f t="shared" si="10"/>
        <v>0</v>
      </c>
      <c r="R35" s="18"/>
      <c r="S35" s="18" t="str">
        <f t="shared" si="5"/>
        <v> </v>
      </c>
      <c r="T35" s="18" t="str">
        <f t="shared" si="6"/>
        <v> </v>
      </c>
      <c r="U35" s="18" t="str">
        <f t="shared" si="7"/>
        <v> </v>
      </c>
      <c r="V35" s="18" t="str">
        <f t="shared" si="8"/>
        <v> </v>
      </c>
      <c r="W35" s="23" t="str">
        <f ca="1" t="shared" si="9"/>
        <v> </v>
      </c>
    </row>
    <row r="36" spans="1:23" ht="12.75" customHeight="1">
      <c r="A36" s="3"/>
      <c r="B36" s="7"/>
      <c r="C36" s="42" t="str">
        <f>+'Target Groups'!C36</f>
        <v>  </v>
      </c>
      <c r="D36" s="38">
        <f>+'Target Groups'!D36</f>
        <v>0</v>
      </c>
      <c r="E36" s="39">
        <f>+Tiers!E36</f>
        <v>0</v>
      </c>
      <c r="F36" s="39">
        <f>+Tiers!F36</f>
        <v>0</v>
      </c>
      <c r="G36" s="39">
        <f>+Tiers!G36</f>
        <v>0</v>
      </c>
      <c r="I36" s="37">
        <f ca="1" t="shared" si="2"/>
        <v>0</v>
      </c>
      <c r="J36" s="23">
        <f ca="1">OFFSET('Target Groups'!F36,0,$AA$5)</f>
        <v>0</v>
      </c>
      <c r="K36" s="18">
        <f t="shared" si="3"/>
        <v>0</v>
      </c>
      <c r="L36" s="18">
        <f t="shared" si="4"/>
        <v>0</v>
      </c>
      <c r="M36" s="18">
        <f t="shared" si="10"/>
        <v>0</v>
      </c>
      <c r="N36" s="18">
        <f t="shared" si="10"/>
        <v>0</v>
      </c>
      <c r="O36" s="18">
        <f t="shared" si="10"/>
        <v>0</v>
      </c>
      <c r="P36" s="18">
        <f t="shared" si="10"/>
        <v>0</v>
      </c>
      <c r="Q36" s="18">
        <f t="shared" si="10"/>
        <v>0</v>
      </c>
      <c r="R36" s="18"/>
      <c r="S36" s="18" t="str">
        <f t="shared" si="5"/>
        <v> </v>
      </c>
      <c r="T36" s="18" t="str">
        <f t="shared" si="6"/>
        <v> </v>
      </c>
      <c r="U36" s="18" t="str">
        <f t="shared" si="7"/>
        <v> </v>
      </c>
      <c r="V36" s="18" t="str">
        <f t="shared" si="8"/>
        <v> </v>
      </c>
      <c r="W36" s="23" t="str">
        <f ca="1" t="shared" si="9"/>
        <v> </v>
      </c>
    </row>
    <row r="37" spans="1:23" ht="12.75" customHeight="1">
      <c r="A37" s="3"/>
      <c r="B37" s="7"/>
      <c r="C37" s="42" t="str">
        <f>+'Target Groups'!C37</f>
        <v>Target Group</v>
      </c>
      <c r="D37" s="38">
        <f>+'Target Groups'!D37</f>
        <v>0</v>
      </c>
      <c r="E37" s="39">
        <f>+Tiers!E37</f>
        <v>0</v>
      </c>
      <c r="F37" s="39">
        <f>+Tiers!F37</f>
        <v>0</v>
      </c>
      <c r="G37" s="39">
        <f>+Tiers!G37</f>
        <v>0</v>
      </c>
      <c r="I37" s="37">
        <f ca="1" t="shared" si="2"/>
        <v>0</v>
      </c>
      <c r="J37" s="23">
        <f ca="1">OFFSET('Target Groups'!F37,0,$AA$5)</f>
        <v>0</v>
      </c>
      <c r="K37" s="18">
        <f t="shared" si="3"/>
        <v>0</v>
      </c>
      <c r="L37" s="18">
        <f t="shared" si="4"/>
        <v>0</v>
      </c>
      <c r="M37" s="18">
        <f t="shared" si="10"/>
        <v>0</v>
      </c>
      <c r="N37" s="18">
        <f t="shared" si="10"/>
        <v>0</v>
      </c>
      <c r="O37" s="18">
        <f t="shared" si="10"/>
        <v>0</v>
      </c>
      <c r="P37" s="18">
        <f t="shared" si="10"/>
        <v>0</v>
      </c>
      <c r="Q37" s="18">
        <f t="shared" si="10"/>
        <v>0</v>
      </c>
      <c r="R37" s="18"/>
      <c r="S37" s="18" t="str">
        <f t="shared" si="5"/>
        <v> </v>
      </c>
      <c r="T37" s="18" t="str">
        <f t="shared" si="6"/>
        <v> </v>
      </c>
      <c r="U37" s="18" t="str">
        <f t="shared" si="7"/>
        <v> </v>
      </c>
      <c r="V37" s="18" t="str">
        <f t="shared" si="8"/>
        <v> </v>
      </c>
      <c r="W37" s="23" t="str">
        <f ca="1" t="shared" si="9"/>
        <v> </v>
      </c>
    </row>
    <row r="38" spans="1:23" ht="12.75" customHeight="1">
      <c r="A38" s="3"/>
      <c r="B38" s="7"/>
      <c r="C38" s="42" t="str">
        <f>+'Target Groups'!C38</f>
        <v>Emergency Medical Services personnel (EMS, law enforcement, fire services)</v>
      </c>
      <c r="D38" s="38">
        <f>+'Target Groups'!D38</f>
        <v>0</v>
      </c>
      <c r="E38" s="39">
        <f>+Tiers!E38</f>
        <v>1</v>
      </c>
      <c r="F38" s="39">
        <f>+Tiers!F38</f>
        <v>1</v>
      </c>
      <c r="G38" s="39">
        <f>+Tiers!G38</f>
        <v>1</v>
      </c>
      <c r="I38" s="37">
        <f ca="1" t="shared" si="2"/>
        <v>1</v>
      </c>
      <c r="J38" s="23">
        <f ca="1">OFFSET('Target Groups'!F38,0,$AA$5)</f>
        <v>1</v>
      </c>
      <c r="K38" s="18">
        <f t="shared" si="3"/>
        <v>0</v>
      </c>
      <c r="L38" s="18">
        <f t="shared" si="4"/>
        <v>0</v>
      </c>
      <c r="M38" s="18">
        <f t="shared" si="10"/>
        <v>0</v>
      </c>
      <c r="N38" s="18">
        <f t="shared" si="10"/>
        <v>0</v>
      </c>
      <c r="O38" s="18">
        <f t="shared" si="10"/>
        <v>0</v>
      </c>
      <c r="P38" s="18">
        <f t="shared" si="10"/>
        <v>0</v>
      </c>
      <c r="Q38" s="18">
        <f t="shared" si="10"/>
        <v>0</v>
      </c>
      <c r="R38" s="18"/>
      <c r="S38" s="18" t="str">
        <f t="shared" si="5"/>
        <v> </v>
      </c>
      <c r="T38" s="18" t="str">
        <f t="shared" si="6"/>
        <v> </v>
      </c>
      <c r="U38" s="18" t="str">
        <f t="shared" si="7"/>
        <v> </v>
      </c>
      <c r="V38" s="18" t="str">
        <f t="shared" si="8"/>
        <v> </v>
      </c>
      <c r="W38" s="23" t="str">
        <f ca="1" t="shared" si="9"/>
        <v> </v>
      </c>
    </row>
    <row r="39" spans="1:23" ht="12.75" customHeight="1">
      <c r="A39" s="3"/>
      <c r="B39" s="7"/>
      <c r="C39" s="42" t="str">
        <f>+'Target Groups'!C39</f>
        <v>Manufacturers of pandemic vaccine and antivirals</v>
      </c>
      <c r="D39" s="38">
        <f>+'Target Groups'!D39</f>
        <v>0</v>
      </c>
      <c r="E39" s="39">
        <f>+Tiers!E39</f>
        <v>1</v>
      </c>
      <c r="F39" s="39">
        <f>+Tiers!F39</f>
        <v>1</v>
      </c>
      <c r="G39" s="39">
        <f>+Tiers!G39</f>
        <v>1</v>
      </c>
      <c r="I39" s="37">
        <f ca="1" t="shared" si="2"/>
        <v>1</v>
      </c>
      <c r="J39" s="23">
        <f ca="1">OFFSET('Target Groups'!F39,0,$AA$5)</f>
        <v>1</v>
      </c>
      <c r="K39" s="18">
        <f t="shared" si="3"/>
        <v>0</v>
      </c>
      <c r="L39" s="18">
        <f t="shared" si="4"/>
        <v>0</v>
      </c>
      <c r="M39" s="18">
        <f t="shared" si="10"/>
        <v>0</v>
      </c>
      <c r="N39" s="18">
        <f t="shared" si="10"/>
        <v>0</v>
      </c>
      <c r="O39" s="18">
        <f t="shared" si="10"/>
        <v>0</v>
      </c>
      <c r="P39" s="18">
        <f t="shared" si="10"/>
        <v>0</v>
      </c>
      <c r="Q39" s="18">
        <f t="shared" si="10"/>
        <v>0</v>
      </c>
      <c r="R39" s="18"/>
      <c r="S39" s="18" t="str">
        <f t="shared" si="5"/>
        <v> </v>
      </c>
      <c r="T39" s="18" t="str">
        <f t="shared" si="6"/>
        <v> </v>
      </c>
      <c r="U39" s="18" t="str">
        <f t="shared" si="7"/>
        <v> </v>
      </c>
      <c r="V39" s="18" t="str">
        <f t="shared" si="8"/>
        <v> </v>
      </c>
      <c r="W39" s="23" t="str">
        <f ca="1" t="shared" si="9"/>
        <v> </v>
      </c>
    </row>
    <row r="40" spans="1:23" ht="12.75" customHeight="1">
      <c r="A40" s="3"/>
      <c r="B40" s="7"/>
      <c r="C40" s="42" t="str">
        <f>+'Target Groups'!C40</f>
        <v>  </v>
      </c>
      <c r="D40" s="38">
        <f>+'Target Groups'!D40</f>
        <v>0</v>
      </c>
      <c r="E40" s="39">
        <f>+Tiers!E40</f>
        <v>0</v>
      </c>
      <c r="F40" s="39">
        <f>+Tiers!F40</f>
        <v>0</v>
      </c>
      <c r="G40" s="39">
        <f>+Tiers!G40</f>
        <v>0</v>
      </c>
      <c r="I40" s="37">
        <f ca="1" t="shared" si="2"/>
        <v>0</v>
      </c>
      <c r="J40" s="23">
        <f ca="1">OFFSET('Target Groups'!F40,0,$AA$5)</f>
        <v>0</v>
      </c>
      <c r="K40" s="18">
        <f t="shared" si="3"/>
        <v>0</v>
      </c>
      <c r="L40" s="18">
        <f t="shared" si="4"/>
        <v>0</v>
      </c>
      <c r="M40" s="18">
        <f t="shared" si="10"/>
        <v>0</v>
      </c>
      <c r="N40" s="18">
        <f t="shared" si="10"/>
        <v>0</v>
      </c>
      <c r="O40" s="18">
        <f t="shared" si="10"/>
        <v>0</v>
      </c>
      <c r="P40" s="18">
        <f t="shared" si="10"/>
        <v>0</v>
      </c>
      <c r="Q40" s="18">
        <f t="shared" si="10"/>
        <v>0</v>
      </c>
      <c r="R40" s="18"/>
      <c r="S40" s="18" t="str">
        <f t="shared" si="5"/>
        <v> </v>
      </c>
      <c r="T40" s="18" t="str">
        <f t="shared" si="6"/>
        <v> </v>
      </c>
      <c r="U40" s="18" t="str">
        <f t="shared" si="7"/>
        <v> </v>
      </c>
      <c r="V40" s="18" t="str">
        <f t="shared" si="8"/>
        <v> </v>
      </c>
      <c r="W40" s="23" t="str">
        <f ca="1" t="shared" si="9"/>
        <v> </v>
      </c>
    </row>
    <row r="41" spans="1:23" ht="12.75" customHeight="1">
      <c r="A41" s="3"/>
      <c r="B41" s="7"/>
      <c r="C41" s="42" t="str">
        <f>+'Target Groups'!C41</f>
        <v>Communications/IT personnel</v>
      </c>
      <c r="D41" s="38">
        <f>+'Target Groups'!D41</f>
        <v>0</v>
      </c>
      <c r="E41" s="39">
        <f>+Tiers!E41</f>
        <v>2</v>
      </c>
      <c r="F41" s="39">
        <f>+Tiers!F41</f>
        <v>2</v>
      </c>
      <c r="G41" s="39">
        <f>+Tiers!G41</f>
        <v>4</v>
      </c>
      <c r="I41" s="37">
        <f ca="1" t="shared" si="2"/>
        <v>4</v>
      </c>
      <c r="J41" s="23">
        <f ca="1">OFFSET('Target Groups'!F41,0,$AA$5)</f>
        <v>1</v>
      </c>
      <c r="K41" s="18">
        <f t="shared" si="3"/>
        <v>0</v>
      </c>
      <c r="L41" s="18">
        <f t="shared" si="4"/>
        <v>0</v>
      </c>
      <c r="M41" s="18">
        <f t="shared" si="10"/>
        <v>0</v>
      </c>
      <c r="N41" s="18">
        <f t="shared" si="10"/>
        <v>0</v>
      </c>
      <c r="O41" s="18">
        <f t="shared" si="10"/>
        <v>0</v>
      </c>
      <c r="P41" s="18">
        <f t="shared" si="10"/>
        <v>0</v>
      </c>
      <c r="Q41" s="18">
        <f t="shared" si="10"/>
        <v>0</v>
      </c>
      <c r="R41" s="18"/>
      <c r="S41" s="18" t="str">
        <f t="shared" si="5"/>
        <v> </v>
      </c>
      <c r="T41" s="18" t="str">
        <f t="shared" si="6"/>
        <v> </v>
      </c>
      <c r="U41" s="18" t="str">
        <f t="shared" si="7"/>
        <v> </v>
      </c>
      <c r="V41" s="18" t="str">
        <f t="shared" si="8"/>
        <v> </v>
      </c>
      <c r="W41" s="23" t="str">
        <f ca="1" t="shared" si="9"/>
        <v> </v>
      </c>
    </row>
    <row r="42" spans="1:23" ht="12.75" customHeight="1">
      <c r="A42" s="3"/>
      <c r="B42" s="7"/>
      <c r="C42" s="42" t="str">
        <f>+'Target Groups'!C42</f>
        <v>Electricity, nuclear, oil &amp; gas personnel</v>
      </c>
      <c r="D42" s="38">
        <f>+'Target Groups'!D42</f>
        <v>0</v>
      </c>
      <c r="E42" s="39">
        <f>+Tiers!E42</f>
        <v>2</v>
      </c>
      <c r="F42" s="39">
        <f>+Tiers!F42</f>
        <v>2</v>
      </c>
      <c r="G42" s="39">
        <f>+Tiers!G42</f>
        <v>4</v>
      </c>
      <c r="I42" s="37">
        <f ca="1" t="shared" si="2"/>
        <v>4</v>
      </c>
      <c r="J42" s="23">
        <f ca="1">OFFSET('Target Groups'!F42,0,$AA$5)</f>
        <v>1</v>
      </c>
      <c r="K42" s="18">
        <f t="shared" si="3"/>
        <v>0</v>
      </c>
      <c r="L42" s="18">
        <f t="shared" si="4"/>
        <v>0</v>
      </c>
      <c r="M42" s="18">
        <f aca="true" t="shared" si="11" ref="M42:Q57">IF($I42=M$7,$K42,0)</f>
        <v>0</v>
      </c>
      <c r="N42" s="18">
        <f t="shared" si="11"/>
        <v>0</v>
      </c>
      <c r="O42" s="18">
        <f t="shared" si="11"/>
        <v>0</v>
      </c>
      <c r="P42" s="18">
        <f t="shared" si="11"/>
        <v>0</v>
      </c>
      <c r="Q42" s="18">
        <f t="shared" si="11"/>
        <v>0</v>
      </c>
      <c r="R42" s="18"/>
      <c r="S42" s="18" t="str">
        <f t="shared" si="5"/>
        <v> </v>
      </c>
      <c r="T42" s="18" t="str">
        <f t="shared" si="6"/>
        <v> </v>
      </c>
      <c r="U42" s="18" t="str">
        <f t="shared" si="7"/>
        <v> </v>
      </c>
      <c r="V42" s="18" t="str">
        <f t="shared" si="8"/>
        <v> </v>
      </c>
      <c r="W42" s="23" t="str">
        <f ca="1" t="shared" si="9"/>
        <v> </v>
      </c>
    </row>
    <row r="43" spans="1:23" ht="12.75" customHeight="1">
      <c r="A43" s="3"/>
      <c r="B43" s="7"/>
      <c r="C43" s="42" t="str">
        <f>+'Target Groups'!C43</f>
        <v>Water sector personnel</v>
      </c>
      <c r="D43" s="38">
        <f>+'Target Groups'!D43</f>
        <v>0</v>
      </c>
      <c r="E43" s="39">
        <f>+Tiers!E43</f>
        <v>2</v>
      </c>
      <c r="F43" s="39">
        <f>+Tiers!F43</f>
        <v>2</v>
      </c>
      <c r="G43" s="39">
        <f>+Tiers!G43</f>
        <v>4</v>
      </c>
      <c r="I43" s="37">
        <f ca="1" t="shared" si="2"/>
        <v>4</v>
      </c>
      <c r="J43" s="23">
        <f ca="1">OFFSET('Target Groups'!F43,0,$AA$5)</f>
        <v>1</v>
      </c>
      <c r="K43" s="18">
        <f t="shared" si="3"/>
        <v>0</v>
      </c>
      <c r="L43" s="18">
        <f t="shared" si="4"/>
        <v>0</v>
      </c>
      <c r="M43" s="18">
        <f t="shared" si="11"/>
        <v>0</v>
      </c>
      <c r="N43" s="18">
        <f t="shared" si="11"/>
        <v>0</v>
      </c>
      <c r="O43" s="18">
        <f t="shared" si="11"/>
        <v>0</v>
      </c>
      <c r="P43" s="18">
        <f t="shared" si="11"/>
        <v>0</v>
      </c>
      <c r="Q43" s="18">
        <f t="shared" si="11"/>
        <v>0</v>
      </c>
      <c r="R43" s="18"/>
      <c r="S43" s="18" t="str">
        <f t="shared" si="5"/>
        <v> </v>
      </c>
      <c r="T43" s="18" t="str">
        <f t="shared" si="6"/>
        <v> </v>
      </c>
      <c r="U43" s="18" t="str">
        <f t="shared" si="7"/>
        <v> </v>
      </c>
      <c r="V43" s="18" t="str">
        <f t="shared" si="8"/>
        <v> </v>
      </c>
      <c r="W43" s="23" t="str">
        <f ca="1" t="shared" si="9"/>
        <v> </v>
      </c>
    </row>
    <row r="44" spans="1:23" ht="12.75" customHeight="1">
      <c r="A44" s="3"/>
      <c r="B44" s="7"/>
      <c r="C44" s="42" t="str">
        <f>+'Target Groups'!C44</f>
        <v>Financial clearing &amp; settlement personnel</v>
      </c>
      <c r="D44" s="38">
        <f>+'Target Groups'!D44</f>
        <v>0</v>
      </c>
      <c r="E44" s="39">
        <f>+Tiers!E44</f>
        <v>2</v>
      </c>
      <c r="F44" s="39">
        <f>+Tiers!F44</f>
        <v>2</v>
      </c>
      <c r="G44" s="39">
        <f>+Tiers!G44</f>
        <v>4</v>
      </c>
      <c r="I44" s="37">
        <f ca="1" t="shared" si="2"/>
        <v>4</v>
      </c>
      <c r="J44" s="23">
        <f ca="1">OFFSET('Target Groups'!F44,0,$AA$5)</f>
        <v>1</v>
      </c>
      <c r="K44" s="18">
        <f t="shared" si="3"/>
        <v>0</v>
      </c>
      <c r="L44" s="18">
        <f t="shared" si="4"/>
        <v>0</v>
      </c>
      <c r="M44" s="18">
        <f t="shared" si="11"/>
        <v>0</v>
      </c>
      <c r="N44" s="18">
        <f t="shared" si="11"/>
        <v>0</v>
      </c>
      <c r="O44" s="18">
        <f t="shared" si="11"/>
        <v>0</v>
      </c>
      <c r="P44" s="18">
        <f t="shared" si="11"/>
        <v>0</v>
      </c>
      <c r="Q44" s="18">
        <f t="shared" si="11"/>
        <v>0</v>
      </c>
      <c r="R44" s="18"/>
      <c r="S44" s="18" t="str">
        <f t="shared" si="5"/>
        <v> </v>
      </c>
      <c r="T44" s="18" t="str">
        <f t="shared" si="6"/>
        <v> </v>
      </c>
      <c r="U44" s="18" t="str">
        <f t="shared" si="7"/>
        <v> </v>
      </c>
      <c r="V44" s="18" t="str">
        <f t="shared" si="8"/>
        <v> </v>
      </c>
      <c r="W44" s="23" t="str">
        <f ca="1" t="shared" si="9"/>
        <v> </v>
      </c>
    </row>
    <row r="45" spans="1:23" ht="12.75" customHeight="1">
      <c r="A45" s="3"/>
      <c r="B45" s="7"/>
      <c r="C45" s="42" t="str">
        <f>+'Target Groups'!C45</f>
        <v>Critical operational &amp; regulatory government personnel</v>
      </c>
      <c r="D45" s="38">
        <f>+'Target Groups'!D45</f>
        <v>0</v>
      </c>
      <c r="E45" s="39">
        <f>+Tiers!E45</f>
        <v>2</v>
      </c>
      <c r="F45" s="39">
        <f>+Tiers!F45</f>
        <v>2</v>
      </c>
      <c r="G45" s="39">
        <f>+Tiers!G45</f>
        <v>4</v>
      </c>
      <c r="I45" s="37">
        <f ca="1" t="shared" si="2"/>
        <v>4</v>
      </c>
      <c r="J45" s="23">
        <f ca="1">OFFSET('Target Groups'!F45,0,$AA$5)</f>
        <v>1</v>
      </c>
      <c r="K45" s="18">
        <f t="shared" si="3"/>
        <v>0</v>
      </c>
      <c r="L45" s="18">
        <f t="shared" si="4"/>
        <v>0</v>
      </c>
      <c r="M45" s="18">
        <f t="shared" si="11"/>
        <v>0</v>
      </c>
      <c r="N45" s="18">
        <f t="shared" si="11"/>
        <v>0</v>
      </c>
      <c r="O45" s="18">
        <f t="shared" si="11"/>
        <v>0</v>
      </c>
      <c r="P45" s="18">
        <f t="shared" si="11"/>
        <v>0</v>
      </c>
      <c r="Q45" s="18">
        <f t="shared" si="11"/>
        <v>0</v>
      </c>
      <c r="R45" s="18"/>
      <c r="S45" s="18" t="str">
        <f t="shared" si="5"/>
        <v> </v>
      </c>
      <c r="T45" s="18" t="str">
        <f t="shared" si="6"/>
        <v> </v>
      </c>
      <c r="U45" s="18" t="str">
        <f t="shared" si="7"/>
        <v> </v>
      </c>
      <c r="V45" s="18" t="str">
        <f t="shared" si="8"/>
        <v> </v>
      </c>
      <c r="W45" s="23" t="str">
        <f ca="1" t="shared" si="9"/>
        <v> </v>
      </c>
    </row>
    <row r="46" spans="1:23" ht="12.75" customHeight="1">
      <c r="A46" s="3"/>
      <c r="B46" s="7"/>
      <c r="C46" s="42" t="str">
        <f>+'Target Groups'!C46</f>
        <v>  </v>
      </c>
      <c r="D46" s="38">
        <f>+'Target Groups'!D46</f>
        <v>0</v>
      </c>
      <c r="E46" s="39">
        <f>+Tiers!E46</f>
        <v>0</v>
      </c>
      <c r="F46" s="39">
        <f>+Tiers!F46</f>
        <v>0</v>
      </c>
      <c r="G46" s="39">
        <f>+Tiers!G46</f>
        <v>0</v>
      </c>
      <c r="I46" s="37">
        <f ca="1" t="shared" si="2"/>
        <v>0</v>
      </c>
      <c r="J46" s="23">
        <f ca="1">OFFSET('Target Groups'!F46,0,$AA$5)</f>
        <v>0</v>
      </c>
      <c r="K46" s="18">
        <f t="shared" si="3"/>
        <v>0</v>
      </c>
      <c r="L46" s="18">
        <f t="shared" si="4"/>
        <v>0</v>
      </c>
      <c r="M46" s="18">
        <f t="shared" si="11"/>
        <v>0</v>
      </c>
      <c r="N46" s="18">
        <f t="shared" si="11"/>
        <v>0</v>
      </c>
      <c r="O46" s="18">
        <f t="shared" si="11"/>
        <v>0</v>
      </c>
      <c r="P46" s="18">
        <f t="shared" si="11"/>
        <v>0</v>
      </c>
      <c r="Q46" s="18">
        <f t="shared" si="11"/>
        <v>0</v>
      </c>
      <c r="R46" s="18"/>
      <c r="S46" s="18" t="str">
        <f t="shared" si="5"/>
        <v> </v>
      </c>
      <c r="T46" s="18" t="str">
        <f t="shared" si="6"/>
        <v> </v>
      </c>
      <c r="U46" s="18" t="str">
        <f t="shared" si="7"/>
        <v> </v>
      </c>
      <c r="V46" s="18" t="str">
        <f t="shared" si="8"/>
        <v> </v>
      </c>
      <c r="W46" s="23" t="str">
        <f ca="1" t="shared" si="9"/>
        <v> </v>
      </c>
    </row>
    <row r="47" spans="1:23" ht="12.75" customHeight="1">
      <c r="A47" s="3"/>
      <c r="B47" s="7"/>
      <c r="C47" s="42" t="str">
        <f>+'Target Groups'!C47</f>
        <v>  </v>
      </c>
      <c r="D47" s="38">
        <f>+'Target Groups'!D47</f>
        <v>0</v>
      </c>
      <c r="E47" s="39">
        <f>+Tiers!E47</f>
        <v>0</v>
      </c>
      <c r="F47" s="39">
        <f>+Tiers!F47</f>
        <v>0</v>
      </c>
      <c r="G47" s="39">
        <f>+Tiers!G47</f>
        <v>0</v>
      </c>
      <c r="I47" s="37">
        <f ca="1" t="shared" si="2"/>
        <v>0</v>
      </c>
      <c r="J47" s="23">
        <f ca="1">OFFSET('Target Groups'!F47,0,$AA$5)</f>
        <v>0</v>
      </c>
      <c r="K47" s="18">
        <f t="shared" si="3"/>
        <v>0</v>
      </c>
      <c r="L47" s="18">
        <f t="shared" si="4"/>
        <v>0</v>
      </c>
      <c r="M47" s="18">
        <f t="shared" si="11"/>
        <v>0</v>
      </c>
      <c r="N47" s="18">
        <f t="shared" si="11"/>
        <v>0</v>
      </c>
      <c r="O47" s="18">
        <f t="shared" si="11"/>
        <v>0</v>
      </c>
      <c r="P47" s="18">
        <f t="shared" si="11"/>
        <v>0</v>
      </c>
      <c r="Q47" s="18">
        <f t="shared" si="11"/>
        <v>0</v>
      </c>
      <c r="R47" s="18"/>
      <c r="S47" s="18" t="str">
        <f t="shared" si="5"/>
        <v> </v>
      </c>
      <c r="T47" s="18" t="str">
        <f t="shared" si="6"/>
        <v> </v>
      </c>
      <c r="U47" s="18" t="str">
        <f t="shared" si="7"/>
        <v> </v>
      </c>
      <c r="V47" s="18" t="str">
        <f t="shared" si="8"/>
        <v> </v>
      </c>
      <c r="W47" s="23" t="str">
        <f ca="1" t="shared" si="9"/>
        <v> </v>
      </c>
    </row>
    <row r="48" spans="1:23" ht="12.75" customHeight="1">
      <c r="A48" s="3"/>
      <c r="B48" s="7"/>
      <c r="C48" s="42" t="str">
        <f>+'Target Groups'!C48</f>
        <v>Banking and finance sector personnel</v>
      </c>
      <c r="D48" s="38">
        <f>+'Target Groups'!D48</f>
        <v>0</v>
      </c>
      <c r="E48" s="39">
        <f>+Tiers!E48</f>
        <v>3</v>
      </c>
      <c r="F48" s="39">
        <f>+Tiers!F48</f>
        <v>4</v>
      </c>
      <c r="G48" s="39">
        <f>+Tiers!G48</f>
        <v>4</v>
      </c>
      <c r="I48" s="37">
        <f ca="1" t="shared" si="2"/>
        <v>4</v>
      </c>
      <c r="J48" s="23">
        <f ca="1">OFFSET('Target Groups'!F48,0,$AA$5)</f>
        <v>1</v>
      </c>
      <c r="K48" s="18">
        <f t="shared" si="3"/>
        <v>0</v>
      </c>
      <c r="L48" s="18">
        <f t="shared" si="4"/>
        <v>0</v>
      </c>
      <c r="M48" s="18">
        <f t="shared" si="11"/>
        <v>0</v>
      </c>
      <c r="N48" s="18">
        <f t="shared" si="11"/>
        <v>0</v>
      </c>
      <c r="O48" s="18">
        <f t="shared" si="11"/>
        <v>0</v>
      </c>
      <c r="P48" s="18">
        <f t="shared" si="11"/>
        <v>0</v>
      </c>
      <c r="Q48" s="18">
        <f t="shared" si="11"/>
        <v>0</v>
      </c>
      <c r="R48" s="18"/>
      <c r="S48" s="18" t="str">
        <f t="shared" si="5"/>
        <v> </v>
      </c>
      <c r="T48" s="18" t="str">
        <f t="shared" si="6"/>
        <v> </v>
      </c>
      <c r="U48" s="18" t="str">
        <f t="shared" si="7"/>
        <v> </v>
      </c>
      <c r="V48" s="18" t="str">
        <f t="shared" si="8"/>
        <v> </v>
      </c>
      <c r="W48" s="23" t="str">
        <f ca="1" t="shared" si="9"/>
        <v> </v>
      </c>
    </row>
    <row r="49" spans="1:23" ht="12.75" customHeight="1">
      <c r="A49" s="3"/>
      <c r="B49" s="7"/>
      <c r="C49" s="42" t="str">
        <f>+'Target Groups'!C49</f>
        <v>Chemical sector personnel</v>
      </c>
      <c r="D49" s="38">
        <f>+'Target Groups'!D49</f>
        <v>0</v>
      </c>
      <c r="E49" s="39">
        <f>+Tiers!E49</f>
        <v>3</v>
      </c>
      <c r="F49" s="39">
        <f>+Tiers!F49</f>
        <v>4</v>
      </c>
      <c r="G49" s="39">
        <f>+Tiers!G49</f>
        <v>4</v>
      </c>
      <c r="I49" s="37">
        <f ca="1" t="shared" si="2"/>
        <v>4</v>
      </c>
      <c r="J49" s="23">
        <f ca="1">OFFSET('Target Groups'!F49,0,$AA$5)</f>
        <v>1</v>
      </c>
      <c r="K49" s="18">
        <f t="shared" si="3"/>
        <v>0</v>
      </c>
      <c r="L49" s="18">
        <f t="shared" si="4"/>
        <v>0</v>
      </c>
      <c r="M49" s="18">
        <f t="shared" si="11"/>
        <v>0</v>
      </c>
      <c r="N49" s="18">
        <f t="shared" si="11"/>
        <v>0</v>
      </c>
      <c r="O49" s="18">
        <f t="shared" si="11"/>
        <v>0</v>
      </c>
      <c r="P49" s="18">
        <f t="shared" si="11"/>
        <v>0</v>
      </c>
      <c r="Q49" s="18">
        <f t="shared" si="11"/>
        <v>0</v>
      </c>
      <c r="R49" s="18"/>
      <c r="S49" s="18" t="str">
        <f t="shared" si="5"/>
        <v> </v>
      </c>
      <c r="T49" s="18" t="str">
        <f t="shared" si="6"/>
        <v> </v>
      </c>
      <c r="U49" s="18" t="str">
        <f t="shared" si="7"/>
        <v> </v>
      </c>
      <c r="V49" s="18" t="str">
        <f t="shared" si="8"/>
        <v> </v>
      </c>
      <c r="W49" s="23" t="str">
        <f ca="1" t="shared" si="9"/>
        <v> </v>
      </c>
    </row>
    <row r="50" spans="1:23" ht="12.75" customHeight="1">
      <c r="A50" s="3"/>
      <c r="B50" s="7"/>
      <c r="C50" s="42" t="str">
        <f>+'Target Groups'!C50</f>
        <v>Food and agriculture sector personnel</v>
      </c>
      <c r="D50" s="38">
        <f>+'Target Groups'!D50</f>
        <v>0</v>
      </c>
      <c r="E50" s="39">
        <f>+Tiers!E50</f>
        <v>3</v>
      </c>
      <c r="F50" s="39">
        <f>+Tiers!F50</f>
        <v>4</v>
      </c>
      <c r="G50" s="39">
        <f>+Tiers!G50</f>
        <v>4</v>
      </c>
      <c r="I50" s="37">
        <f ca="1" t="shared" si="2"/>
        <v>4</v>
      </c>
      <c r="J50" s="23">
        <f ca="1">OFFSET('Target Groups'!F50,0,$AA$5)</f>
        <v>1</v>
      </c>
      <c r="K50" s="18">
        <f t="shared" si="3"/>
        <v>0</v>
      </c>
      <c r="L50" s="18">
        <f t="shared" si="4"/>
        <v>0</v>
      </c>
      <c r="M50" s="18">
        <f t="shared" si="11"/>
        <v>0</v>
      </c>
      <c r="N50" s="18">
        <f t="shared" si="11"/>
        <v>0</v>
      </c>
      <c r="O50" s="18">
        <f t="shared" si="11"/>
        <v>0</v>
      </c>
      <c r="P50" s="18">
        <f t="shared" si="11"/>
        <v>0</v>
      </c>
      <c r="Q50" s="18">
        <f t="shared" si="11"/>
        <v>0</v>
      </c>
      <c r="R50" s="18"/>
      <c r="S50" s="18" t="str">
        <f t="shared" si="5"/>
        <v> </v>
      </c>
      <c r="T50" s="18" t="str">
        <f t="shared" si="6"/>
        <v> </v>
      </c>
      <c r="U50" s="18" t="str">
        <f t="shared" si="7"/>
        <v> </v>
      </c>
      <c r="V50" s="18" t="str">
        <f t="shared" si="8"/>
        <v> </v>
      </c>
      <c r="W50" s="23" t="str">
        <f ca="1" t="shared" si="9"/>
        <v> </v>
      </c>
    </row>
    <row r="51" spans="1:23" ht="12.75" customHeight="1">
      <c r="A51" s="3"/>
      <c r="B51" s="7"/>
      <c r="C51" s="42" t="str">
        <f>+'Target Groups'!C51</f>
        <v>Pharmaceutical sector personnel</v>
      </c>
      <c r="D51" s="38">
        <f>+'Target Groups'!D51</f>
        <v>0</v>
      </c>
      <c r="E51" s="39">
        <f>+Tiers!E51</f>
        <v>3</v>
      </c>
      <c r="F51" s="39">
        <f>+Tiers!F51</f>
        <v>4</v>
      </c>
      <c r="G51" s="39">
        <f>+Tiers!G51</f>
        <v>4</v>
      </c>
      <c r="I51" s="37">
        <f ca="1" t="shared" si="2"/>
        <v>4</v>
      </c>
      <c r="J51" s="23">
        <f ca="1">OFFSET('Target Groups'!F51,0,$AA$5)</f>
        <v>1</v>
      </c>
      <c r="K51" s="18">
        <f t="shared" si="3"/>
        <v>0</v>
      </c>
      <c r="L51" s="18">
        <f t="shared" si="4"/>
        <v>0</v>
      </c>
      <c r="M51" s="18">
        <f t="shared" si="11"/>
        <v>0</v>
      </c>
      <c r="N51" s="18">
        <f t="shared" si="11"/>
        <v>0</v>
      </c>
      <c r="O51" s="18">
        <f t="shared" si="11"/>
        <v>0</v>
      </c>
      <c r="P51" s="18">
        <f t="shared" si="11"/>
        <v>0</v>
      </c>
      <c r="Q51" s="18">
        <f t="shared" si="11"/>
        <v>0</v>
      </c>
      <c r="R51" s="18"/>
      <c r="S51" s="18" t="str">
        <f t="shared" si="5"/>
        <v> </v>
      </c>
      <c r="T51" s="18" t="str">
        <f t="shared" si="6"/>
        <v> </v>
      </c>
      <c r="U51" s="18" t="str">
        <f t="shared" si="7"/>
        <v> </v>
      </c>
      <c r="V51" s="18" t="str">
        <f t="shared" si="8"/>
        <v> </v>
      </c>
      <c r="W51" s="23" t="str">
        <f ca="1" t="shared" si="9"/>
        <v> </v>
      </c>
    </row>
    <row r="52" spans="1:23" ht="12.75" customHeight="1">
      <c r="A52" s="3"/>
      <c r="B52" s="7"/>
      <c r="C52" s="42" t="str">
        <f>+'Target Groups'!C52</f>
        <v>Postal and shipping sector personnel</v>
      </c>
      <c r="D52" s="38">
        <f>+'Target Groups'!D52</f>
        <v>0</v>
      </c>
      <c r="E52" s="39">
        <f>+Tiers!E52</f>
        <v>3</v>
      </c>
      <c r="F52" s="39">
        <f>+Tiers!F52</f>
        <v>4</v>
      </c>
      <c r="G52" s="39">
        <f>+Tiers!G52</f>
        <v>4</v>
      </c>
      <c r="I52" s="37">
        <f ca="1" t="shared" si="2"/>
        <v>4</v>
      </c>
      <c r="J52" s="23">
        <f ca="1">OFFSET('Target Groups'!F52,0,$AA$5)</f>
        <v>1</v>
      </c>
      <c r="K52" s="18">
        <f t="shared" si="3"/>
        <v>0</v>
      </c>
      <c r="L52" s="18">
        <f t="shared" si="4"/>
        <v>0</v>
      </c>
      <c r="M52" s="18">
        <f t="shared" si="11"/>
        <v>0</v>
      </c>
      <c r="N52" s="18">
        <f t="shared" si="11"/>
        <v>0</v>
      </c>
      <c r="O52" s="18">
        <f t="shared" si="11"/>
        <v>0</v>
      </c>
      <c r="P52" s="18">
        <f t="shared" si="11"/>
        <v>0</v>
      </c>
      <c r="Q52" s="18">
        <f t="shared" si="11"/>
        <v>0</v>
      </c>
      <c r="R52" s="18"/>
      <c r="S52" s="18" t="str">
        <f t="shared" si="5"/>
        <v> </v>
      </c>
      <c r="T52" s="18" t="str">
        <f t="shared" si="6"/>
        <v> </v>
      </c>
      <c r="U52" s="18" t="str">
        <f t="shared" si="7"/>
        <v> </v>
      </c>
      <c r="V52" s="18" t="str">
        <f t="shared" si="8"/>
        <v> </v>
      </c>
      <c r="W52" s="23" t="str">
        <f ca="1" t="shared" si="9"/>
        <v> </v>
      </c>
    </row>
    <row r="53" spans="1:23" ht="12.75" customHeight="1">
      <c r="A53" s="3"/>
      <c r="B53" s="7"/>
      <c r="C53" s="42" t="str">
        <f>+'Target Groups'!C53</f>
        <v>Transportation section personnel</v>
      </c>
      <c r="D53" s="38">
        <f>+'Target Groups'!D53</f>
        <v>0</v>
      </c>
      <c r="E53" s="39">
        <f>+Tiers!E53</f>
        <v>3</v>
      </c>
      <c r="F53" s="39">
        <f>+Tiers!F53</f>
        <v>4</v>
      </c>
      <c r="G53" s="39">
        <f>+Tiers!G53</f>
        <v>4</v>
      </c>
      <c r="I53" s="37">
        <f ca="1" t="shared" si="2"/>
        <v>4</v>
      </c>
      <c r="J53" s="23">
        <f ca="1">OFFSET('Target Groups'!F53,0,$AA$5)</f>
        <v>1</v>
      </c>
      <c r="K53" s="18">
        <f t="shared" si="3"/>
        <v>0</v>
      </c>
      <c r="L53" s="18">
        <f t="shared" si="4"/>
        <v>0</v>
      </c>
      <c r="M53" s="18">
        <f t="shared" si="11"/>
        <v>0</v>
      </c>
      <c r="N53" s="18">
        <f t="shared" si="11"/>
        <v>0</v>
      </c>
      <c r="O53" s="18">
        <f t="shared" si="11"/>
        <v>0</v>
      </c>
      <c r="P53" s="18">
        <f t="shared" si="11"/>
        <v>0</v>
      </c>
      <c r="Q53" s="18">
        <f t="shared" si="11"/>
        <v>0</v>
      </c>
      <c r="R53" s="18"/>
      <c r="S53" s="18" t="str">
        <f t="shared" si="5"/>
        <v> </v>
      </c>
      <c r="T53" s="18" t="str">
        <f t="shared" si="6"/>
        <v> </v>
      </c>
      <c r="U53" s="18" t="str">
        <f t="shared" si="7"/>
        <v> </v>
      </c>
      <c r="V53" s="18" t="str">
        <f t="shared" si="8"/>
        <v> </v>
      </c>
      <c r="W53" s="23" t="str">
        <f ca="1" t="shared" si="9"/>
        <v> </v>
      </c>
    </row>
    <row r="54" spans="1:23" ht="12.75" customHeight="1">
      <c r="A54" s="3"/>
      <c r="B54" s="7"/>
      <c r="C54" s="42" t="str">
        <f>+'Target Groups'!C54</f>
        <v>Other critical government personnel</v>
      </c>
      <c r="D54" s="38">
        <f>+'Target Groups'!D54</f>
        <v>0</v>
      </c>
      <c r="E54" s="39">
        <f>+Tiers!E54</f>
        <v>3</v>
      </c>
      <c r="F54" s="39">
        <f>+Tiers!F54</f>
        <v>4</v>
      </c>
      <c r="G54" s="39">
        <f>+Tiers!G54</f>
        <v>4</v>
      </c>
      <c r="I54" s="37">
        <f ca="1" t="shared" si="2"/>
        <v>4</v>
      </c>
      <c r="J54" s="23">
        <f ca="1">OFFSET('Target Groups'!F54,0,$AA$5)</f>
        <v>1</v>
      </c>
      <c r="K54" s="18">
        <f t="shared" si="3"/>
        <v>0</v>
      </c>
      <c r="L54" s="18">
        <f t="shared" si="4"/>
        <v>0</v>
      </c>
      <c r="M54" s="18">
        <f t="shared" si="11"/>
        <v>0</v>
      </c>
      <c r="N54" s="18">
        <f t="shared" si="11"/>
        <v>0</v>
      </c>
      <c r="O54" s="18">
        <f t="shared" si="11"/>
        <v>0</v>
      </c>
      <c r="P54" s="18">
        <f t="shared" si="11"/>
        <v>0</v>
      </c>
      <c r="Q54" s="18">
        <f t="shared" si="11"/>
        <v>0</v>
      </c>
      <c r="R54" s="18"/>
      <c r="S54" s="18" t="str">
        <f t="shared" si="5"/>
        <v> </v>
      </c>
      <c r="T54" s="18" t="str">
        <f t="shared" si="6"/>
        <v> </v>
      </c>
      <c r="U54" s="18" t="str">
        <f t="shared" si="7"/>
        <v> </v>
      </c>
      <c r="V54" s="18" t="str">
        <f t="shared" si="8"/>
        <v> </v>
      </c>
      <c r="W54" s="23" t="str">
        <f ca="1" t="shared" si="9"/>
        <v> </v>
      </c>
    </row>
    <row r="55" spans="1:23" ht="12.75" customHeight="1">
      <c r="A55" s="3"/>
      <c r="B55" s="7"/>
      <c r="C55" s="42" t="str">
        <f>+'Target Groups'!C55</f>
        <v>  </v>
      </c>
      <c r="D55" s="38">
        <f>+'Target Groups'!D55</f>
        <v>0</v>
      </c>
      <c r="E55" s="39">
        <f>+Tiers!E55</f>
        <v>0</v>
      </c>
      <c r="F55" s="39">
        <f>+Tiers!F55</f>
        <v>0</v>
      </c>
      <c r="G55" s="39">
        <f>+Tiers!G55</f>
        <v>0</v>
      </c>
      <c r="I55" s="37">
        <f ca="1" t="shared" si="2"/>
        <v>0</v>
      </c>
      <c r="J55" s="23">
        <f ca="1">OFFSET('Target Groups'!F55,0,$AA$5)</f>
        <v>0</v>
      </c>
      <c r="K55" s="18">
        <f t="shared" si="3"/>
        <v>0</v>
      </c>
      <c r="L55" s="18">
        <f t="shared" si="4"/>
        <v>0</v>
      </c>
      <c r="M55" s="18">
        <f t="shared" si="11"/>
        <v>0</v>
      </c>
      <c r="N55" s="18">
        <f t="shared" si="11"/>
        <v>0</v>
      </c>
      <c r="O55" s="18">
        <f t="shared" si="11"/>
        <v>0</v>
      </c>
      <c r="P55" s="18">
        <f t="shared" si="11"/>
        <v>0</v>
      </c>
      <c r="Q55" s="18">
        <f t="shared" si="11"/>
        <v>0</v>
      </c>
      <c r="R55" s="18"/>
      <c r="S55" s="18" t="str">
        <f t="shared" si="5"/>
        <v> </v>
      </c>
      <c r="T55" s="18" t="str">
        <f t="shared" si="6"/>
        <v> </v>
      </c>
      <c r="U55" s="18" t="str">
        <f t="shared" si="7"/>
        <v> </v>
      </c>
      <c r="V55" s="18" t="str">
        <f t="shared" si="8"/>
        <v> </v>
      </c>
      <c r="W55" s="23" t="str">
        <f ca="1" t="shared" si="9"/>
        <v> </v>
      </c>
    </row>
    <row r="56" spans="1:23" ht="12.75" customHeight="1">
      <c r="A56" s="3"/>
      <c r="B56" s="44"/>
      <c r="C56" s="42" t="str">
        <f>+'Target Groups'!C56</f>
        <v>  </v>
      </c>
      <c r="D56" s="38">
        <f>+'Target Groups'!D56</f>
        <v>0</v>
      </c>
      <c r="E56" s="39">
        <f>+Tiers!E56</f>
        <v>0</v>
      </c>
      <c r="F56" s="39">
        <f>+Tiers!F56</f>
        <v>0</v>
      </c>
      <c r="G56" s="39">
        <f>+Tiers!G56</f>
        <v>0</v>
      </c>
      <c r="I56" s="37">
        <f ca="1" t="shared" si="2"/>
        <v>0</v>
      </c>
      <c r="J56" s="23">
        <f ca="1">OFFSET('Target Groups'!F56,0,$AA$5)</f>
        <v>0</v>
      </c>
      <c r="K56" s="18">
        <f t="shared" si="3"/>
        <v>0</v>
      </c>
      <c r="L56" s="18">
        <f t="shared" si="4"/>
        <v>0</v>
      </c>
      <c r="M56" s="18">
        <f t="shared" si="11"/>
        <v>0</v>
      </c>
      <c r="N56" s="18">
        <f t="shared" si="11"/>
        <v>0</v>
      </c>
      <c r="O56" s="18">
        <f t="shared" si="11"/>
        <v>0</v>
      </c>
      <c r="P56" s="18">
        <f t="shared" si="11"/>
        <v>0</v>
      </c>
      <c r="Q56" s="18">
        <f t="shared" si="11"/>
        <v>0</v>
      </c>
      <c r="R56" s="18"/>
      <c r="S56" s="18" t="str">
        <f t="shared" si="5"/>
        <v> </v>
      </c>
      <c r="T56" s="18" t="str">
        <f t="shared" si="6"/>
        <v> </v>
      </c>
      <c r="U56" s="18" t="str">
        <f t="shared" si="7"/>
        <v> </v>
      </c>
      <c r="V56" s="18" t="str">
        <f t="shared" si="8"/>
        <v> </v>
      </c>
      <c r="W56" s="23" t="str">
        <f ca="1" t="shared" si="9"/>
        <v> </v>
      </c>
    </row>
    <row r="57" spans="1:23" ht="12.75" customHeight="1">
      <c r="A57" s="3"/>
      <c r="B57" s="44"/>
      <c r="C57" s="42" t="str">
        <f>+'Target Groups'!C57</f>
        <v>General Population (GP)</v>
      </c>
      <c r="D57" s="38">
        <f>+'Target Groups'!D57</f>
        <v>0</v>
      </c>
      <c r="E57" s="39">
        <f>+Tiers!E57</f>
        <v>0</v>
      </c>
      <c r="F57" s="39">
        <f>+Tiers!F57</f>
        <v>0</v>
      </c>
      <c r="G57" s="39">
        <f>+Tiers!G57</f>
        <v>0</v>
      </c>
      <c r="I57" s="37">
        <f ca="1" t="shared" si="2"/>
        <v>0</v>
      </c>
      <c r="J57" s="23">
        <f ca="1">OFFSET('Target Groups'!F57,0,$AA$5)</f>
        <v>0</v>
      </c>
      <c r="K57" s="18">
        <f t="shared" si="3"/>
        <v>0</v>
      </c>
      <c r="L57" s="18">
        <f t="shared" si="4"/>
        <v>0</v>
      </c>
      <c r="M57" s="18">
        <f t="shared" si="11"/>
        <v>0</v>
      </c>
      <c r="N57" s="18">
        <f t="shared" si="11"/>
        <v>0</v>
      </c>
      <c r="O57" s="18">
        <f t="shared" si="11"/>
        <v>0</v>
      </c>
      <c r="P57" s="18">
        <f t="shared" si="11"/>
        <v>0</v>
      </c>
      <c r="Q57" s="18">
        <f t="shared" si="11"/>
        <v>0</v>
      </c>
      <c r="R57" s="18"/>
      <c r="S57" s="18" t="str">
        <f t="shared" si="5"/>
        <v> </v>
      </c>
      <c r="T57" s="18" t="str">
        <f t="shared" si="6"/>
        <v> </v>
      </c>
      <c r="U57" s="18" t="str">
        <f t="shared" si="7"/>
        <v> </v>
      </c>
      <c r="V57" s="18" t="str">
        <f t="shared" si="8"/>
        <v> </v>
      </c>
      <c r="W57" s="23" t="str">
        <f ca="1" t="shared" si="9"/>
        <v> </v>
      </c>
    </row>
    <row r="58" spans="1:23" ht="12.75" customHeight="1">
      <c r="A58" s="3"/>
      <c r="B58" s="44"/>
      <c r="C58" s="42" t="str">
        <f>+'Target Groups'!C58</f>
        <v>  </v>
      </c>
      <c r="D58" s="38">
        <f>+'Target Groups'!D58</f>
        <v>0</v>
      </c>
      <c r="E58" s="39">
        <f>+Tiers!E58</f>
        <v>0</v>
      </c>
      <c r="F58" s="39">
        <f>+Tiers!F58</f>
        <v>0</v>
      </c>
      <c r="G58" s="39">
        <f>+Tiers!G58</f>
        <v>0</v>
      </c>
      <c r="I58" s="37">
        <f ca="1" t="shared" si="2"/>
        <v>0</v>
      </c>
      <c r="J58" s="23">
        <f ca="1">OFFSET('Target Groups'!F58,0,$AA$5)</f>
        <v>0</v>
      </c>
      <c r="K58" s="18">
        <f t="shared" si="3"/>
        <v>0</v>
      </c>
      <c r="L58" s="18">
        <f t="shared" si="4"/>
        <v>0</v>
      </c>
      <c r="M58" s="18">
        <f aca="true" t="shared" si="12" ref="M58:Q70">IF($I58=M$7,$K58,0)</f>
        <v>0</v>
      </c>
      <c r="N58" s="18">
        <f t="shared" si="12"/>
        <v>0</v>
      </c>
      <c r="O58" s="18">
        <f t="shared" si="12"/>
        <v>0</v>
      </c>
      <c r="P58" s="18">
        <f t="shared" si="12"/>
        <v>0</v>
      </c>
      <c r="Q58" s="18">
        <f t="shared" si="12"/>
        <v>0</v>
      </c>
      <c r="R58" s="18"/>
      <c r="S58" s="18" t="str">
        <f t="shared" si="5"/>
        <v> </v>
      </c>
      <c r="T58" s="18" t="str">
        <f t="shared" si="6"/>
        <v> </v>
      </c>
      <c r="U58" s="18" t="str">
        <f t="shared" si="7"/>
        <v> </v>
      </c>
      <c r="V58" s="18" t="str">
        <f t="shared" si="8"/>
        <v> </v>
      </c>
      <c r="W58" s="23" t="str">
        <f ca="1" t="shared" si="9"/>
        <v> </v>
      </c>
    </row>
    <row r="59" spans="1:23" ht="12.75" customHeight="1">
      <c r="A59" s="3"/>
      <c r="B59" s="6"/>
      <c r="C59" s="42" t="str">
        <f>+'Target Groups'!C59</f>
        <v>Target Group</v>
      </c>
      <c r="D59" s="38">
        <f>+'Target Groups'!D59</f>
        <v>0</v>
      </c>
      <c r="E59" s="39">
        <f>+Tiers!E59</f>
        <v>0</v>
      </c>
      <c r="F59" s="39">
        <f>+Tiers!F59</f>
        <v>0</v>
      </c>
      <c r="G59" s="39">
        <f>+Tiers!G59</f>
        <v>0</v>
      </c>
      <c r="I59" s="37">
        <f ca="1" t="shared" si="2"/>
        <v>0</v>
      </c>
      <c r="J59" s="23">
        <f ca="1">OFFSET('Target Groups'!F59,0,$AA$5)</f>
        <v>0</v>
      </c>
      <c r="K59" s="18">
        <f t="shared" si="3"/>
        <v>0</v>
      </c>
      <c r="L59" s="18">
        <f t="shared" si="4"/>
        <v>0</v>
      </c>
      <c r="M59" s="18">
        <f t="shared" si="12"/>
        <v>0</v>
      </c>
      <c r="N59" s="18">
        <f t="shared" si="12"/>
        <v>0</v>
      </c>
      <c r="O59" s="18">
        <f t="shared" si="12"/>
        <v>0</v>
      </c>
      <c r="P59" s="18">
        <f t="shared" si="12"/>
        <v>0</v>
      </c>
      <c r="Q59" s="18">
        <f t="shared" si="12"/>
        <v>0</v>
      </c>
      <c r="R59" s="18"/>
      <c r="S59" s="18" t="str">
        <f t="shared" si="5"/>
        <v> </v>
      </c>
      <c r="T59" s="18" t="str">
        <f t="shared" si="6"/>
        <v> </v>
      </c>
      <c r="U59" s="18" t="str">
        <f t="shared" si="7"/>
        <v> </v>
      </c>
      <c r="V59" s="18" t="str">
        <f t="shared" si="8"/>
        <v> </v>
      </c>
      <c r="W59" s="23" t="str">
        <f ca="1" t="shared" si="9"/>
        <v> </v>
      </c>
    </row>
    <row r="60" spans="1:23" ht="12.75" customHeight="1">
      <c r="A60" s="3"/>
      <c r="B60" s="7"/>
      <c r="C60" s="42" t="str">
        <f>+'Target Groups'!C60</f>
        <v>Pregnant women</v>
      </c>
      <c r="D60" s="38">
        <f>+'Target Groups'!D60</f>
        <v>0</v>
      </c>
      <c r="E60" s="39">
        <f>+Tiers!E60</f>
        <v>1</v>
      </c>
      <c r="F60" s="39">
        <f>+Tiers!F60</f>
        <v>1</v>
      </c>
      <c r="G60" s="39">
        <f>+Tiers!G60</f>
        <v>1</v>
      </c>
      <c r="I60" s="37">
        <f ca="1" t="shared" si="2"/>
        <v>1</v>
      </c>
      <c r="J60" s="23">
        <f ca="1">OFFSET('Target Groups'!F60,0,$AA$5)</f>
        <v>1</v>
      </c>
      <c r="K60" s="18">
        <f t="shared" si="3"/>
        <v>0</v>
      </c>
      <c r="L60" s="18">
        <f t="shared" si="4"/>
        <v>0</v>
      </c>
      <c r="M60" s="18">
        <f t="shared" si="12"/>
        <v>0</v>
      </c>
      <c r="N60" s="18">
        <f t="shared" si="12"/>
        <v>0</v>
      </c>
      <c r="O60" s="18">
        <f t="shared" si="12"/>
        <v>0</v>
      </c>
      <c r="P60" s="18">
        <f t="shared" si="12"/>
        <v>0</v>
      </c>
      <c r="Q60" s="18">
        <f t="shared" si="12"/>
        <v>0</v>
      </c>
      <c r="R60" s="18"/>
      <c r="S60" s="18" t="str">
        <f t="shared" si="5"/>
        <v> </v>
      </c>
      <c r="T60" s="18" t="str">
        <f t="shared" si="6"/>
        <v> </v>
      </c>
      <c r="U60" s="18" t="str">
        <f t="shared" si="7"/>
        <v> </v>
      </c>
      <c r="V60" s="18" t="str">
        <f t="shared" si="8"/>
        <v> </v>
      </c>
      <c r="W60" s="23" t="str">
        <f ca="1" t="shared" si="9"/>
        <v> </v>
      </c>
    </row>
    <row r="61" spans="1:23" ht="12.75" customHeight="1">
      <c r="A61" s="3"/>
      <c r="B61" s="7"/>
      <c r="C61" s="42" t="str">
        <f>+'Target Groups'!C61</f>
        <v>Infants and toddlers, 6 – 35 months old</v>
      </c>
      <c r="D61" s="38">
        <f>+'Target Groups'!D61</f>
        <v>0</v>
      </c>
      <c r="E61" s="39">
        <f>+Tiers!E61</f>
        <v>1</v>
      </c>
      <c r="F61" s="39">
        <f>+Tiers!F61</f>
        <v>1</v>
      </c>
      <c r="G61" s="39">
        <f>+Tiers!G61</f>
        <v>1</v>
      </c>
      <c r="I61" s="37">
        <f ca="1" t="shared" si="2"/>
        <v>1</v>
      </c>
      <c r="J61" s="23">
        <f ca="1">OFFSET('Target Groups'!F61,0,$AA$5)</f>
        <v>1</v>
      </c>
      <c r="K61" s="18">
        <f t="shared" si="3"/>
        <v>0</v>
      </c>
      <c r="L61" s="18">
        <f t="shared" si="4"/>
        <v>0</v>
      </c>
      <c r="M61" s="18">
        <f t="shared" si="12"/>
        <v>0</v>
      </c>
      <c r="N61" s="18">
        <f t="shared" si="12"/>
        <v>0</v>
      </c>
      <c r="O61" s="18">
        <f t="shared" si="12"/>
        <v>0</v>
      </c>
      <c r="P61" s="18">
        <f t="shared" si="12"/>
        <v>0</v>
      </c>
      <c r="Q61" s="18">
        <f t="shared" si="12"/>
        <v>0</v>
      </c>
      <c r="R61" s="18"/>
      <c r="S61" s="18" t="str">
        <f t="shared" si="5"/>
        <v> </v>
      </c>
      <c r="T61" s="18" t="str">
        <f t="shared" si="6"/>
        <v> </v>
      </c>
      <c r="U61" s="18" t="str">
        <f t="shared" si="7"/>
        <v> </v>
      </c>
      <c r="V61" s="18" t="str">
        <f t="shared" si="8"/>
        <v> </v>
      </c>
      <c r="W61" s="23" t="str">
        <f ca="1" t="shared" si="9"/>
        <v> </v>
      </c>
    </row>
    <row r="62" spans="1:23" ht="12.75" customHeight="1">
      <c r="A62" s="3"/>
      <c r="B62" s="7"/>
      <c r="C62" s="42" t="str">
        <f>+'Target Groups'!C62</f>
        <v>  </v>
      </c>
      <c r="D62" s="38">
        <f>+'Target Groups'!D62</f>
        <v>0</v>
      </c>
      <c r="E62" s="39">
        <f>+Tiers!E62</f>
        <v>0</v>
      </c>
      <c r="F62" s="39">
        <f>+Tiers!F62</f>
        <v>0</v>
      </c>
      <c r="G62" s="39">
        <f>+Tiers!G62</f>
        <v>0</v>
      </c>
      <c r="I62" s="37">
        <f ca="1" t="shared" si="2"/>
        <v>0</v>
      </c>
      <c r="J62" s="23">
        <f ca="1">OFFSET('Target Groups'!F62,0,$AA$5)</f>
        <v>0</v>
      </c>
      <c r="K62" s="18">
        <f t="shared" si="3"/>
        <v>0</v>
      </c>
      <c r="L62" s="18">
        <f t="shared" si="4"/>
        <v>0</v>
      </c>
      <c r="M62" s="18">
        <f t="shared" si="12"/>
        <v>0</v>
      </c>
      <c r="N62" s="18">
        <f t="shared" si="12"/>
        <v>0</v>
      </c>
      <c r="O62" s="18">
        <f t="shared" si="12"/>
        <v>0</v>
      </c>
      <c r="P62" s="18">
        <f t="shared" si="12"/>
        <v>0</v>
      </c>
      <c r="Q62" s="18">
        <f t="shared" si="12"/>
        <v>0</v>
      </c>
      <c r="R62" s="18"/>
      <c r="S62" s="18" t="str">
        <f t="shared" si="5"/>
        <v> </v>
      </c>
      <c r="T62" s="18" t="str">
        <f t="shared" si="6"/>
        <v> </v>
      </c>
      <c r="U62" s="18" t="str">
        <f t="shared" si="7"/>
        <v> </v>
      </c>
      <c r="V62" s="18" t="str">
        <f t="shared" si="8"/>
        <v> </v>
      </c>
      <c r="W62" s="23" t="str">
        <f ca="1" t="shared" si="9"/>
        <v> </v>
      </c>
    </row>
    <row r="63" spans="1:23" ht="12.75" customHeight="1">
      <c r="A63" s="3"/>
      <c r="B63" s="7"/>
      <c r="C63" s="42" t="str">
        <f>+'Target Groups'!C63</f>
        <v>Household contacts of infants under 6 months old</v>
      </c>
      <c r="D63" s="38">
        <f>+'Target Groups'!D63</f>
        <v>0</v>
      </c>
      <c r="E63" s="39">
        <f>+Tiers!E63</f>
        <v>2</v>
      </c>
      <c r="F63" s="39">
        <f>+Tiers!F63</f>
        <v>2</v>
      </c>
      <c r="G63" s="39">
        <f>+Tiers!G63</f>
        <v>2</v>
      </c>
      <c r="I63" s="37">
        <f ca="1" t="shared" si="2"/>
        <v>2</v>
      </c>
      <c r="J63" s="23">
        <f ca="1">OFFSET('Target Groups'!F63,0,$AA$5)</f>
        <v>1</v>
      </c>
      <c r="K63" s="18">
        <f t="shared" si="3"/>
        <v>0</v>
      </c>
      <c r="L63" s="18">
        <f t="shared" si="4"/>
        <v>0</v>
      </c>
      <c r="M63" s="18">
        <f t="shared" si="12"/>
        <v>0</v>
      </c>
      <c r="N63" s="18">
        <f t="shared" si="12"/>
        <v>0</v>
      </c>
      <c r="O63" s="18">
        <f t="shared" si="12"/>
        <v>0</v>
      </c>
      <c r="P63" s="18">
        <f t="shared" si="12"/>
        <v>0</v>
      </c>
      <c r="Q63" s="18">
        <f t="shared" si="12"/>
        <v>0</v>
      </c>
      <c r="R63" s="18"/>
      <c r="S63" s="18" t="str">
        <f t="shared" si="5"/>
        <v> </v>
      </c>
      <c r="T63" s="18" t="str">
        <f t="shared" si="6"/>
        <v> </v>
      </c>
      <c r="U63" s="18" t="str">
        <f t="shared" si="7"/>
        <v> </v>
      </c>
      <c r="V63" s="18" t="str">
        <f t="shared" si="8"/>
        <v> </v>
      </c>
      <c r="W63" s="23" t="str">
        <f ca="1" t="shared" si="9"/>
        <v> </v>
      </c>
    </row>
    <row r="64" spans="1:23" ht="12.75" customHeight="1">
      <c r="A64" s="3"/>
      <c r="B64" s="7"/>
      <c r="C64" s="42" t="str">
        <f>+'Target Groups'!C64</f>
        <v>Children 3 – 18 years old with high-risk medical conditions</v>
      </c>
      <c r="D64" s="38">
        <f>+'Target Groups'!D64</f>
        <v>0</v>
      </c>
      <c r="E64" s="39">
        <f>+Tiers!E64</f>
        <v>2</v>
      </c>
      <c r="F64" s="39">
        <f>+Tiers!F64</f>
        <v>2</v>
      </c>
      <c r="G64" s="39">
        <f>+Tiers!G64</f>
        <v>2</v>
      </c>
      <c r="I64" s="37">
        <f ca="1" t="shared" si="2"/>
        <v>2</v>
      </c>
      <c r="J64" s="23">
        <f ca="1">OFFSET('Target Groups'!F64,0,$AA$5)</f>
        <v>1</v>
      </c>
      <c r="K64" s="18">
        <f t="shared" si="3"/>
        <v>0</v>
      </c>
      <c r="L64" s="18">
        <f t="shared" si="4"/>
        <v>0</v>
      </c>
      <c r="M64" s="18">
        <f t="shared" si="12"/>
        <v>0</v>
      </c>
      <c r="N64" s="18">
        <f t="shared" si="12"/>
        <v>0</v>
      </c>
      <c r="O64" s="18">
        <f t="shared" si="12"/>
        <v>0</v>
      </c>
      <c r="P64" s="18">
        <f t="shared" si="12"/>
        <v>0</v>
      </c>
      <c r="Q64" s="18">
        <f t="shared" si="12"/>
        <v>0</v>
      </c>
      <c r="R64" s="18"/>
      <c r="S64" s="18" t="str">
        <f t="shared" si="5"/>
        <v> </v>
      </c>
      <c r="T64" s="18" t="str">
        <f t="shared" si="6"/>
        <v> </v>
      </c>
      <c r="U64" s="18" t="str">
        <f t="shared" si="7"/>
        <v> </v>
      </c>
      <c r="V64" s="18" t="str">
        <f t="shared" si="8"/>
        <v> </v>
      </c>
      <c r="W64" s="23" t="str">
        <f ca="1" t="shared" si="9"/>
        <v> </v>
      </c>
    </row>
    <row r="65" spans="1:23" ht="12.75" customHeight="1">
      <c r="A65" s="3"/>
      <c r="B65" s="7"/>
      <c r="C65" s="42" t="str">
        <f>+'Target Groups'!C65</f>
        <v>Children 3 – 18 years old without high-risk medical conditions</v>
      </c>
      <c r="D65" s="38">
        <f>+'Target Groups'!D65</f>
        <v>0</v>
      </c>
      <c r="E65" s="39">
        <f>+Tiers!E65</f>
        <v>3</v>
      </c>
      <c r="F65" s="39">
        <f>+Tiers!F65</f>
        <v>2</v>
      </c>
      <c r="G65" s="39">
        <f>+Tiers!G65</f>
        <v>3</v>
      </c>
      <c r="I65" s="37">
        <f ca="1" t="shared" si="2"/>
        <v>3</v>
      </c>
      <c r="J65" s="23">
        <f ca="1">OFFSET('Target Groups'!F65,0,$AA$5)</f>
        <v>1</v>
      </c>
      <c r="K65" s="18">
        <f t="shared" si="3"/>
        <v>0</v>
      </c>
      <c r="L65" s="18">
        <f t="shared" si="4"/>
        <v>0</v>
      </c>
      <c r="M65" s="18">
        <f t="shared" si="12"/>
        <v>0</v>
      </c>
      <c r="N65" s="18">
        <f t="shared" si="12"/>
        <v>0</v>
      </c>
      <c r="O65" s="18">
        <f t="shared" si="12"/>
        <v>0</v>
      </c>
      <c r="P65" s="18">
        <f t="shared" si="12"/>
        <v>0</v>
      </c>
      <c r="Q65" s="18">
        <f t="shared" si="12"/>
        <v>0</v>
      </c>
      <c r="R65" s="18"/>
      <c r="S65" s="18" t="str">
        <f t="shared" si="5"/>
        <v> </v>
      </c>
      <c r="T65" s="18" t="str">
        <f t="shared" si="6"/>
        <v> </v>
      </c>
      <c r="U65" s="18" t="str">
        <f t="shared" si="7"/>
        <v> </v>
      </c>
      <c r="V65" s="18" t="str">
        <f t="shared" si="8"/>
        <v> </v>
      </c>
      <c r="W65" s="23" t="str">
        <f ca="1" t="shared" si="9"/>
        <v> </v>
      </c>
    </row>
    <row r="66" spans="1:23" ht="12.75" customHeight="1">
      <c r="A66" s="3"/>
      <c r="B66" s="7"/>
      <c r="C66" s="42" t="str">
        <f>+'Target Groups'!C66</f>
        <v>  </v>
      </c>
      <c r="D66" s="38">
        <f>+'Target Groups'!D66</f>
        <v>0</v>
      </c>
      <c r="E66" s="39">
        <f>+Tiers!E66</f>
        <v>0</v>
      </c>
      <c r="F66" s="39">
        <f>+Tiers!F66</f>
        <v>0</v>
      </c>
      <c r="G66" s="39">
        <f>+Tiers!G66</f>
        <v>0</v>
      </c>
      <c r="I66" s="37">
        <f ca="1" t="shared" si="2"/>
        <v>0</v>
      </c>
      <c r="J66" s="23">
        <f ca="1">OFFSET('Target Groups'!F66,0,$AA$5)</f>
        <v>0</v>
      </c>
      <c r="K66" s="18">
        <f t="shared" si="3"/>
        <v>0</v>
      </c>
      <c r="L66" s="18">
        <f t="shared" si="4"/>
        <v>0</v>
      </c>
      <c r="M66" s="18">
        <f t="shared" si="12"/>
        <v>0</v>
      </c>
      <c r="N66" s="18">
        <f t="shared" si="12"/>
        <v>0</v>
      </c>
      <c r="O66" s="18">
        <f t="shared" si="12"/>
        <v>0</v>
      </c>
      <c r="P66" s="18">
        <f t="shared" si="12"/>
        <v>0</v>
      </c>
      <c r="Q66" s="18">
        <f t="shared" si="12"/>
        <v>0</v>
      </c>
      <c r="R66" s="18"/>
      <c r="S66" s="18" t="str">
        <f t="shared" si="5"/>
        <v> </v>
      </c>
      <c r="T66" s="18" t="str">
        <f t="shared" si="6"/>
        <v> </v>
      </c>
      <c r="U66" s="18" t="str">
        <f t="shared" si="7"/>
        <v> </v>
      </c>
      <c r="V66" s="18" t="str">
        <f t="shared" si="8"/>
        <v> </v>
      </c>
      <c r="W66" s="23" t="str">
        <f ca="1" t="shared" si="9"/>
        <v> </v>
      </c>
    </row>
    <row r="67" spans="1:23" ht="12.75" customHeight="1">
      <c r="A67" s="3"/>
      <c r="B67" s="7"/>
      <c r="C67" s="42" t="str">
        <f>+'Target Groups'!C67</f>
        <v>Persons 19 – 64 years old with high risk medical conditions</v>
      </c>
      <c r="D67" s="38">
        <f>+'Target Groups'!D67</f>
        <v>0</v>
      </c>
      <c r="E67" s="39">
        <f>+Tiers!E67</f>
        <v>4</v>
      </c>
      <c r="F67" s="39">
        <f>+Tiers!F67</f>
        <v>3</v>
      </c>
      <c r="G67" s="39">
        <f>+Tiers!G67</f>
        <v>2</v>
      </c>
      <c r="I67" s="37">
        <f ca="1" t="shared" si="2"/>
        <v>2</v>
      </c>
      <c r="J67" s="23">
        <f ca="1">OFFSET('Target Groups'!F67,0,$AA$5)</f>
        <v>1</v>
      </c>
      <c r="K67" s="18">
        <f t="shared" si="3"/>
        <v>0</v>
      </c>
      <c r="L67" s="18">
        <f t="shared" si="4"/>
        <v>0</v>
      </c>
      <c r="M67" s="18">
        <f t="shared" si="12"/>
        <v>0</v>
      </c>
      <c r="N67" s="18">
        <f t="shared" si="12"/>
        <v>0</v>
      </c>
      <c r="O67" s="18">
        <f t="shared" si="12"/>
        <v>0</v>
      </c>
      <c r="P67" s="18">
        <f t="shared" si="12"/>
        <v>0</v>
      </c>
      <c r="Q67" s="18">
        <f t="shared" si="12"/>
        <v>0</v>
      </c>
      <c r="R67" s="18"/>
      <c r="S67" s="18" t="str">
        <f t="shared" si="5"/>
        <v> </v>
      </c>
      <c r="T67" s="18" t="str">
        <f t="shared" si="6"/>
        <v> </v>
      </c>
      <c r="U67" s="18" t="str">
        <f t="shared" si="7"/>
        <v> </v>
      </c>
      <c r="V67" s="18" t="str">
        <f t="shared" si="8"/>
        <v> </v>
      </c>
      <c r="W67" s="23" t="str">
        <f ca="1" t="shared" si="9"/>
        <v> </v>
      </c>
    </row>
    <row r="68" spans="1:23" ht="12.75" customHeight="1">
      <c r="A68" s="3"/>
      <c r="B68" s="7"/>
      <c r="C68" s="42" t="str">
        <f>+'Target Groups'!C68</f>
        <v>Persons 65 years and older</v>
      </c>
      <c r="D68" s="38">
        <f>+'Target Groups'!D68</f>
        <v>0</v>
      </c>
      <c r="E68" s="39">
        <f>+Tiers!E68</f>
        <v>4</v>
      </c>
      <c r="F68" s="39">
        <f>+Tiers!F68</f>
        <v>3</v>
      </c>
      <c r="G68" s="39">
        <f>+Tiers!G68</f>
        <v>2</v>
      </c>
      <c r="I68" s="37">
        <f ca="1" t="shared" si="2"/>
        <v>2</v>
      </c>
      <c r="J68" s="23">
        <f ca="1">OFFSET('Target Groups'!F68,0,$AA$5)</f>
        <v>1</v>
      </c>
      <c r="K68" s="18">
        <f t="shared" si="3"/>
        <v>0</v>
      </c>
      <c r="L68" s="18">
        <f t="shared" si="4"/>
        <v>0</v>
      </c>
      <c r="M68" s="18">
        <f t="shared" si="12"/>
        <v>0</v>
      </c>
      <c r="N68" s="18">
        <f t="shared" si="12"/>
        <v>0</v>
      </c>
      <c r="O68" s="18">
        <f t="shared" si="12"/>
        <v>0</v>
      </c>
      <c r="P68" s="18">
        <f t="shared" si="12"/>
        <v>0</v>
      </c>
      <c r="Q68" s="18">
        <f t="shared" si="12"/>
        <v>0</v>
      </c>
      <c r="R68" s="18"/>
      <c r="S68" s="18" t="str">
        <f t="shared" si="5"/>
        <v> </v>
      </c>
      <c r="T68" s="18" t="str">
        <f t="shared" si="6"/>
        <v> </v>
      </c>
      <c r="U68" s="18" t="str">
        <f t="shared" si="7"/>
        <v> </v>
      </c>
      <c r="V68" s="18" t="str">
        <f t="shared" si="8"/>
        <v> </v>
      </c>
      <c r="W68" s="23" t="str">
        <f ca="1" t="shared" si="9"/>
        <v> </v>
      </c>
    </row>
    <row r="69" spans="1:23" ht="12.75" customHeight="1">
      <c r="A69" s="3"/>
      <c r="B69" s="7"/>
      <c r="C69" s="42" t="str">
        <f>+'Target Groups'!C69</f>
        <v>  </v>
      </c>
      <c r="D69" s="38">
        <f>+'Target Groups'!D69</f>
        <v>0</v>
      </c>
      <c r="E69" s="39">
        <f>+Tiers!E69</f>
        <v>0</v>
      </c>
      <c r="F69" s="39">
        <f>+Tiers!F69</f>
        <v>0</v>
      </c>
      <c r="G69" s="39">
        <f>+Tiers!G69</f>
        <v>0</v>
      </c>
      <c r="I69" s="37">
        <f ca="1" t="shared" si="2"/>
        <v>0</v>
      </c>
      <c r="J69" s="23">
        <f ca="1">OFFSET('Target Groups'!F69,0,$AA$5)</f>
        <v>0</v>
      </c>
      <c r="K69" s="18">
        <f t="shared" si="3"/>
        <v>0</v>
      </c>
      <c r="L69" s="18">
        <f t="shared" si="4"/>
        <v>0</v>
      </c>
      <c r="M69" s="18">
        <f t="shared" si="12"/>
        <v>0</v>
      </c>
      <c r="N69" s="18">
        <f t="shared" si="12"/>
        <v>0</v>
      </c>
      <c r="O69" s="18">
        <f t="shared" si="12"/>
        <v>0</v>
      </c>
      <c r="P69" s="18">
        <f t="shared" si="12"/>
        <v>0</v>
      </c>
      <c r="Q69" s="18">
        <f t="shared" si="12"/>
        <v>0</v>
      </c>
      <c r="R69" s="18"/>
      <c r="S69" s="18" t="str">
        <f t="shared" si="5"/>
        <v> </v>
      </c>
      <c r="T69" s="18" t="str">
        <f t="shared" si="6"/>
        <v> </v>
      </c>
      <c r="U69" s="18" t="str">
        <f t="shared" si="7"/>
        <v> </v>
      </c>
      <c r="V69" s="18" t="str">
        <f t="shared" si="8"/>
        <v> </v>
      </c>
      <c r="W69" s="23" t="str">
        <f ca="1" t="shared" si="9"/>
        <v> </v>
      </c>
    </row>
    <row r="70" spans="1:23" ht="12.75" customHeight="1">
      <c r="A70" s="3"/>
      <c r="B70" s="7"/>
      <c r="C70" s="42" t="str">
        <f>+'Target Groups'!C70</f>
        <v>Healthy adults, 19 – 64 years old</v>
      </c>
      <c r="D70" s="38">
        <f>+'Target Groups'!D70</f>
        <v>0</v>
      </c>
      <c r="E70" s="39">
        <f>+Tiers!E70</f>
        <v>5</v>
      </c>
      <c r="F70" s="39">
        <f>+Tiers!F70</f>
        <v>4</v>
      </c>
      <c r="G70" s="39">
        <f>+Tiers!G70</f>
        <v>4</v>
      </c>
      <c r="I70" s="37">
        <f ca="1" t="shared" si="2"/>
        <v>4</v>
      </c>
      <c r="J70" s="23">
        <f ca="1">OFFSET('Target Groups'!F70,0,$AA$5)</f>
        <v>1</v>
      </c>
      <c r="K70" s="18">
        <f t="shared" si="3"/>
        <v>0</v>
      </c>
      <c r="L70" s="18">
        <f t="shared" si="4"/>
        <v>0</v>
      </c>
      <c r="M70" s="18">
        <f t="shared" si="12"/>
        <v>0</v>
      </c>
      <c r="N70" s="18">
        <f t="shared" si="12"/>
        <v>0</v>
      </c>
      <c r="O70" s="18">
        <f t="shared" si="12"/>
        <v>0</v>
      </c>
      <c r="P70" s="18">
        <f t="shared" si="12"/>
        <v>0</v>
      </c>
      <c r="Q70" s="18">
        <f t="shared" si="12"/>
        <v>0</v>
      </c>
      <c r="R70" s="18"/>
      <c r="S70" s="18" t="str">
        <f t="shared" si="5"/>
        <v> </v>
      </c>
      <c r="T70" s="18" t="str">
        <f t="shared" si="6"/>
        <v> </v>
      </c>
      <c r="U70" s="18" t="str">
        <f t="shared" si="7"/>
        <v> </v>
      </c>
      <c r="V70" s="18" t="str">
        <f t="shared" si="8"/>
        <v> </v>
      </c>
      <c r="W70" s="23" t="str">
        <f ca="1" t="shared" si="9"/>
        <v> </v>
      </c>
    </row>
    <row r="71" spans="1:20" ht="12.75" customHeight="1">
      <c r="A71" s="50"/>
      <c r="B71" s="51"/>
      <c r="C71" s="52"/>
      <c r="D71" s="50"/>
      <c r="E71" s="50"/>
      <c r="F71" s="50"/>
      <c r="G71" s="50"/>
      <c r="H71" s="50"/>
      <c r="I71" s="71"/>
      <c r="J71" s="50"/>
      <c r="K71" s="50"/>
      <c r="L71" s="50"/>
      <c r="M71" s="72"/>
      <c r="N71" s="72"/>
      <c r="O71" s="72"/>
      <c r="P71" s="72"/>
      <c r="Q71" s="72"/>
      <c r="R71" s="18"/>
      <c r="S71" s="18"/>
      <c r="T71" s="18"/>
    </row>
    <row r="72" spans="1:20" ht="12.75" customHeight="1">
      <c r="A72" s="3"/>
      <c r="B72" s="44"/>
      <c r="C72" s="44"/>
      <c r="L72" s="1" t="s">
        <v>125</v>
      </c>
      <c r="M72" s="18"/>
      <c r="N72" s="18"/>
      <c r="O72" s="18"/>
      <c r="P72" s="18"/>
      <c r="Q72" s="18"/>
      <c r="R72" s="18"/>
      <c r="S72" s="18"/>
      <c r="T72" s="18"/>
    </row>
    <row r="73" spans="1:22" ht="12.75">
      <c r="A73" s="3"/>
      <c r="B73" s="44"/>
      <c r="C73" s="44"/>
      <c r="M73" s="18">
        <f>SUM(M9:M70)</f>
        <v>0</v>
      </c>
      <c r="N73" s="18">
        <f>SUM(N9:N70)</f>
        <v>0</v>
      </c>
      <c r="O73" s="18">
        <f>SUM(O9:O70)</f>
        <v>0</v>
      </c>
      <c r="P73" s="18">
        <f>SUM(P9:P70)</f>
        <v>0</v>
      </c>
      <c r="Q73" s="18">
        <f>SUM(Q9:Q70)</f>
        <v>0</v>
      </c>
      <c r="R73" s="18"/>
      <c r="S73" s="18"/>
      <c r="T73" s="18"/>
      <c r="V73" s="18"/>
    </row>
    <row r="74" spans="1:20" ht="12.75">
      <c r="A74" s="3"/>
      <c r="B74" s="78"/>
      <c r="C74" s="44"/>
      <c r="M74" s="18"/>
      <c r="N74" s="18"/>
      <c r="O74" s="18"/>
      <c r="P74" s="18"/>
      <c r="Q74" s="18"/>
      <c r="R74" s="18"/>
      <c r="S74" s="18"/>
      <c r="T74" s="18"/>
    </row>
    <row r="75" spans="1:20" ht="12.75">
      <c r="A75" s="3"/>
      <c r="B75" s="44"/>
      <c r="C75" s="44"/>
      <c r="L75" s="1" t="s">
        <v>126</v>
      </c>
      <c r="M75" s="18"/>
      <c r="N75" s="18"/>
      <c r="O75" s="18"/>
      <c r="P75" s="18"/>
      <c r="Q75" s="18"/>
      <c r="R75" s="18"/>
      <c r="S75" s="18"/>
      <c r="T75" s="18"/>
    </row>
    <row r="76" spans="1:20" ht="12.75">
      <c r="A76" s="3"/>
      <c r="B76" s="44" t="s">
        <v>49</v>
      </c>
      <c r="C76" s="44"/>
      <c r="M76" s="24">
        <f>+Main!I14</f>
        <v>0</v>
      </c>
      <c r="N76" s="18">
        <f>+M82</f>
        <v>0</v>
      </c>
      <c r="O76" s="18">
        <f>+N82</f>
        <v>0</v>
      </c>
      <c r="P76" s="18">
        <f>+O82</f>
        <v>0</v>
      </c>
      <c r="Q76" s="18">
        <f>+P82</f>
        <v>0</v>
      </c>
      <c r="R76" s="18"/>
      <c r="S76" s="18"/>
      <c r="T76" s="18"/>
    </row>
    <row r="77" spans="1:20" ht="12.75">
      <c r="A77" s="3"/>
      <c r="B77" s="46" t="s">
        <v>62</v>
      </c>
      <c r="C77" s="44"/>
      <c r="M77" s="18"/>
      <c r="N77" s="18"/>
      <c r="O77" s="18"/>
      <c r="P77" s="18"/>
      <c r="Q77" s="18"/>
      <c r="R77" s="18"/>
      <c r="S77" s="18"/>
      <c r="T77" s="18"/>
    </row>
    <row r="78" spans="1:12" ht="12.75">
      <c r="A78" s="3"/>
      <c r="B78" s="44" t="s">
        <v>50</v>
      </c>
      <c r="C78" s="44"/>
      <c r="L78" s="1" t="s">
        <v>103</v>
      </c>
    </row>
    <row r="79" spans="1:20" ht="12.75">
      <c r="A79" s="3"/>
      <c r="B79" s="44"/>
      <c r="C79" s="44"/>
      <c r="M79" s="18">
        <f>MIN(M73,M76)</f>
        <v>0</v>
      </c>
      <c r="N79" s="18">
        <f>MIN(N73,N76)</f>
        <v>0</v>
      </c>
      <c r="O79" s="18">
        <f>MIN(O73,O76)</f>
        <v>0</v>
      </c>
      <c r="P79" s="18">
        <f>MIN(P73,P76)</f>
        <v>0</v>
      </c>
      <c r="Q79" s="18">
        <f>MIN(Q73,Q76)</f>
        <v>0</v>
      </c>
      <c r="R79" s="18"/>
      <c r="S79" s="18"/>
      <c r="T79" s="18"/>
    </row>
    <row r="80" spans="1:20" ht="12.75">
      <c r="A80" s="3"/>
      <c r="B80" s="44"/>
      <c r="C80" s="44"/>
      <c r="M80" s="18"/>
      <c r="N80" s="18"/>
      <c r="O80" s="18"/>
      <c r="P80" s="18"/>
      <c r="Q80" s="18"/>
      <c r="R80" s="18"/>
      <c r="S80" s="18"/>
      <c r="T80" s="18"/>
    </row>
    <row r="81" ht="12.75">
      <c r="L81" s="1" t="s">
        <v>127</v>
      </c>
    </row>
    <row r="82" spans="13:20" ht="12.75">
      <c r="M82" s="18">
        <f>+M76-M79</f>
        <v>0</v>
      </c>
      <c r="N82" s="18">
        <f>+N76-N79</f>
        <v>0</v>
      </c>
      <c r="O82" s="18">
        <f>+O76-O79</f>
        <v>0</v>
      </c>
      <c r="P82" s="18">
        <f>+P76-P79</f>
        <v>0</v>
      </c>
      <c r="Q82" s="18">
        <f>+Q76-Q79</f>
        <v>0</v>
      </c>
      <c r="R82" s="18"/>
      <c r="S82" s="18"/>
      <c r="T82" s="18"/>
    </row>
    <row r="83" spans="13:20" ht="12.75">
      <c r="M83" s="18"/>
      <c r="N83" s="18"/>
      <c r="O83" s="18"/>
      <c r="P83" s="18"/>
      <c r="Q83" s="18"/>
      <c r="R83" s="18"/>
      <c r="S83" s="18"/>
      <c r="T83" s="18"/>
    </row>
    <row r="84" ht="12.75">
      <c r="L84" s="1" t="s">
        <v>63</v>
      </c>
    </row>
    <row r="85" spans="12:20" ht="12.75">
      <c r="L85" s="1"/>
      <c r="M85" s="23">
        <f>IF(M73&gt;0,M79/M73,0)</f>
        <v>0</v>
      </c>
      <c r="N85" s="23">
        <f>IF(N73&gt;0,N79/N73,0)</f>
        <v>0</v>
      </c>
      <c r="O85" s="23">
        <f>IF(O73&gt;0,O79/O73,0)</f>
        <v>0</v>
      </c>
      <c r="P85" s="23">
        <f>IF(P73&gt;0,P79/P73,0)</f>
        <v>0</v>
      </c>
      <c r="Q85" s="23">
        <f>IF(Q73&gt;0,Q79/Q73,0)</f>
        <v>0</v>
      </c>
      <c r="R85" s="23"/>
      <c r="S85" s="23"/>
      <c r="T85" s="23"/>
    </row>
    <row r="86" ht="12.75">
      <c r="L86" s="1"/>
    </row>
    <row r="87" spans="12:13" ht="12.75">
      <c r="L87" s="1" t="s">
        <v>128</v>
      </c>
      <c r="M87" s="18"/>
    </row>
    <row r="88" spans="12:20" ht="12.75">
      <c r="L88" s="1"/>
      <c r="M88" s="18">
        <f>+M73*2</f>
        <v>0</v>
      </c>
      <c r="N88" s="18">
        <f>+N73*2</f>
        <v>0</v>
      </c>
      <c r="O88" s="18">
        <f>+O73*2</f>
        <v>0</v>
      </c>
      <c r="P88" s="18">
        <f>+P73*2</f>
        <v>0</v>
      </c>
      <c r="Q88" s="18">
        <f>+Q73*2</f>
        <v>0</v>
      </c>
      <c r="R88" s="18"/>
      <c r="S88" s="18"/>
      <c r="T88" s="18"/>
    </row>
    <row r="89" spans="12:20" ht="12.75">
      <c r="L89" s="1"/>
      <c r="M89" s="18"/>
      <c r="N89" s="18"/>
      <c r="O89" s="18"/>
      <c r="P89" s="18"/>
      <c r="Q89" s="18"/>
      <c r="R89" s="18"/>
      <c r="S89" s="18"/>
      <c r="T89" s="18"/>
    </row>
    <row r="90" ht="12.75">
      <c r="L90" s="1" t="s">
        <v>75</v>
      </c>
    </row>
    <row r="91" spans="13:20" ht="12.75">
      <c r="M91" s="18">
        <f>+M79*2</f>
        <v>0</v>
      </c>
      <c r="N91" s="18">
        <f>+N79*2</f>
        <v>0</v>
      </c>
      <c r="O91" s="18">
        <f>+O79*2</f>
        <v>0</v>
      </c>
      <c r="P91" s="18">
        <f>+P79*2</f>
        <v>0</v>
      </c>
      <c r="Q91" s="18">
        <f>+Q79*2</f>
        <v>0</v>
      </c>
      <c r="R91" s="18"/>
      <c r="S91" s="18"/>
      <c r="T91" s="18"/>
    </row>
    <row r="94" ht="12.75">
      <c r="L94" s="1" t="s">
        <v>129</v>
      </c>
    </row>
    <row r="95" spans="13:17" ht="12.75">
      <c r="M95" t="s">
        <v>130</v>
      </c>
      <c r="N95" t="s">
        <v>131</v>
      </c>
      <c r="O95" t="s">
        <v>132</v>
      </c>
      <c r="P95" t="s">
        <v>133</v>
      </c>
      <c r="Q95" t="s">
        <v>134</v>
      </c>
    </row>
    <row r="96" spans="12:17" ht="12.75">
      <c r="L96" t="s">
        <v>135</v>
      </c>
      <c r="M96">
        <v>0</v>
      </c>
      <c r="N96" s="18">
        <f>SUM($M73:M73)</f>
        <v>0</v>
      </c>
      <c r="O96" s="18">
        <f>SUM($M73:N73)</f>
        <v>0</v>
      </c>
      <c r="P96" s="18">
        <f>SUM($M73:O73)</f>
        <v>0</v>
      </c>
      <c r="Q96" s="18">
        <f>SUM($M73:P73)</f>
        <v>0</v>
      </c>
    </row>
    <row r="97" spans="12:17" ht="12.75">
      <c r="L97" t="s">
        <v>136</v>
      </c>
      <c r="M97" s="18">
        <f>+M79</f>
        <v>0</v>
      </c>
      <c r="N97" s="18">
        <f>+N79</f>
        <v>0</v>
      </c>
      <c r="O97" s="18">
        <f>+O79</f>
        <v>0</v>
      </c>
      <c r="P97" s="18">
        <f>+P79</f>
        <v>0</v>
      </c>
      <c r="Q97" s="18">
        <f>+Q79</f>
        <v>0</v>
      </c>
    </row>
    <row r="98" spans="12:17" ht="12.75">
      <c r="L98" t="s">
        <v>137</v>
      </c>
      <c r="M98" s="18">
        <f>+M73-M79</f>
        <v>0</v>
      </c>
      <c r="N98" s="18">
        <f>+N73-N79</f>
        <v>0</v>
      </c>
      <c r="O98" s="18">
        <f>+O73-O79</f>
        <v>0</v>
      </c>
      <c r="P98" s="18">
        <f>+P73-P79</f>
        <v>0</v>
      </c>
      <c r="Q98" s="18">
        <f>+Q73-Q79</f>
        <v>0</v>
      </c>
    </row>
    <row r="99" spans="12:17" ht="12.75">
      <c r="L99" t="s">
        <v>138</v>
      </c>
      <c r="M99" s="18">
        <f>+M76</f>
        <v>0</v>
      </c>
      <c r="N99" s="18">
        <f>+M99</f>
        <v>0</v>
      </c>
      <c r="O99" s="18">
        <f>+N99</f>
        <v>0</v>
      </c>
      <c r="P99" s="18">
        <f>+O99</f>
        <v>0</v>
      </c>
      <c r="Q99" s="18">
        <f>+P99</f>
        <v>0</v>
      </c>
    </row>
  </sheetData>
  <mergeCells count="1">
    <mergeCell ref="M6:Q6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Maryland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Vaccine Allocation Model</dc:title>
  <dc:subject/>
  <dc:creator>Jeffrey W. Herrmann</dc:creator>
  <cp:keywords/>
  <dc:description>Based on Guidance on Allocating and Targeting Pandemic Influenza Vaccine, http://www.pandemicflu.gov/vaccine/
allocationguidance.pdf
This includes doses and persons (2 doses/person); modified formatting
</dc:description>
  <cp:lastModifiedBy>UMCP</cp:lastModifiedBy>
  <cp:lastPrinted>2009-07-16T17:34:12Z</cp:lastPrinted>
  <dcterms:created xsi:type="dcterms:W3CDTF">2009-07-08T18:13:03Z</dcterms:created>
  <dcterms:modified xsi:type="dcterms:W3CDTF">2009-07-16T19:32:36Z</dcterms:modified>
  <cp:category/>
  <cp:version/>
  <cp:contentType/>
  <cp:contentStatus/>
</cp:coreProperties>
</file>